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odenberger.1\Documents\EPI\EPI\Wedges project\COMPLETED\"/>
    </mc:Choice>
  </mc:AlternateContent>
  <bookViews>
    <workbookView xWindow="0" yWindow="0" windowWidth="23040" windowHeight="9360" tabRatio="844"/>
  </bookViews>
  <sheets>
    <sheet name="Assumptions" sheetId="14" r:id="rId1"/>
    <sheet name="Emission Assumption Summary" sheetId="13" r:id="rId2"/>
    <sheet name="Summary Breakdown" sheetId="19" r:id="rId3"/>
    <sheet name="Emissions Factors" sheetId="15" r:id="rId4"/>
    <sheet name="Parameters" sheetId="3" state="hidden" r:id="rId5"/>
    <sheet name="Summary Sheet" sheetId="1" r:id="rId6"/>
    <sheet name="Alt Added Brkdn" sheetId="4" state="hidden" r:id="rId7"/>
    <sheet name="Gas Vehicles" sheetId="2" state="hidden" r:id="rId8"/>
    <sheet name="Diesel Vehicles" sheetId="5" state="hidden" r:id="rId9"/>
    <sheet name="Ethanol Vehicles" sheetId="6" state="hidden" r:id="rId10"/>
    <sheet name="Gasoline Hybrid Vehicles" sheetId="7" state="hidden" r:id="rId11"/>
    <sheet name="LPG Bi-Fuel Vehicles" sheetId="8" state="hidden" r:id="rId12"/>
    <sheet name="CNG Bi-Fuel Vehicles" sheetId="9" state="hidden" r:id="rId13"/>
    <sheet name="CNG Vehicles" sheetId="10" state="hidden" r:id="rId14"/>
    <sheet name="LPG Vehicles" sheetId="11" state="hidden" r:id="rId15"/>
    <sheet name="Diesel Hybrid Vehicles" sheetId="12" state="hidden" r:id="rId16"/>
  </sheets>
  <externalReferences>
    <externalReference r:id="rId17"/>
    <externalReference r:id="rId18"/>
    <externalReference r:id="rId19"/>
  </externalReferences>
  <calcPr calcId="152511"/>
</workbook>
</file>

<file path=xl/calcChain.xml><?xml version="1.0" encoding="utf-8"?>
<calcChain xmlns="http://schemas.openxmlformats.org/spreadsheetml/2006/main">
  <c r="D8" i="13" l="1"/>
  <c r="D3" i="19" l="1"/>
  <c r="D4" i="19" s="1"/>
  <c r="D5" i="19" s="1"/>
  <c r="D6" i="19" s="1"/>
  <c r="D7" i="19" s="1"/>
  <c r="D8" i="19" s="1"/>
  <c r="D9" i="19" s="1"/>
  <c r="D10" i="19" s="1"/>
  <c r="D11" i="19" s="1"/>
  <c r="D12" i="19" s="1"/>
  <c r="D13" i="19" s="1"/>
  <c r="D14" i="19" s="1"/>
  <c r="D15" i="19" s="1"/>
  <c r="D16" i="19" s="1"/>
  <c r="D17" i="19" s="1"/>
  <c r="D18" i="19" s="1"/>
  <c r="D19" i="19" s="1"/>
  <c r="D20" i="19" s="1"/>
  <c r="D21" i="19" s="1"/>
  <c r="D22" i="19" s="1"/>
  <c r="D23" i="19" s="1"/>
  <c r="D24" i="19" s="1"/>
  <c r="D25" i="19" s="1"/>
  <c r="D26" i="19" s="1"/>
  <c r="D27" i="19" s="1"/>
  <c r="D28" i="19" s="1"/>
  <c r="D29" i="19" s="1"/>
  <c r="D30" i="19" s="1"/>
  <c r="D31" i="19" s="1"/>
  <c r="D32" i="19" s="1"/>
  <c r="D33" i="19" s="1"/>
  <c r="D34" i="19" s="1"/>
  <c r="D35" i="19" s="1"/>
  <c r="D36" i="19" s="1"/>
  <c r="D37" i="19" s="1"/>
  <c r="D38" i="19" s="1"/>
  <c r="D39" i="19" s="1"/>
  <c r="D40" i="19" s="1"/>
  <c r="H15" i="3"/>
  <c r="H14" i="3"/>
  <c r="H13" i="3"/>
  <c r="H23" i="3" s="1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20" i="3"/>
  <c r="C21" i="3"/>
  <c r="C22" i="3"/>
  <c r="C23" i="3"/>
  <c r="C24" i="3"/>
  <c r="C25" i="3"/>
  <c r="C26" i="3"/>
  <c r="C27" i="3"/>
  <c r="C28" i="3"/>
  <c r="C29" i="3"/>
  <c r="C30" i="3"/>
  <c r="C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19" i="3"/>
  <c r="H22" i="3" l="1"/>
  <c r="U336" i="13"/>
  <c r="J3" i="14"/>
  <c r="M4" i="14"/>
  <c r="K4" i="14"/>
  <c r="M2" i="14"/>
  <c r="K2" i="14"/>
  <c r="J5" i="19" l="1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4" i="19"/>
  <c r="J3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4" i="19"/>
  <c r="H3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3" i="19"/>
  <c r="F47" i="19"/>
  <c r="F48" i="19"/>
  <c r="F49" i="19"/>
  <c r="F50" i="19"/>
  <c r="F51" i="19"/>
  <c r="F52" i="19"/>
  <c r="F53" i="19"/>
  <c r="C68" i="19"/>
  <c r="C69" i="19"/>
  <c r="C70" i="19"/>
  <c r="C71" i="19"/>
  <c r="E198" i="12" l="1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256" i="12"/>
  <c r="C257" i="12"/>
  <c r="C258" i="12"/>
  <c r="C259" i="12"/>
  <c r="C260" i="12"/>
  <c r="C261" i="12"/>
  <c r="C262" i="12"/>
  <c r="C263" i="12"/>
  <c r="C264" i="12"/>
  <c r="C265" i="12"/>
  <c r="C266" i="12"/>
  <c r="C267" i="12"/>
  <c r="C268" i="12"/>
  <c r="C269" i="12"/>
  <c r="C270" i="12"/>
  <c r="C271" i="12"/>
  <c r="C272" i="12"/>
  <c r="C273" i="12"/>
  <c r="C274" i="12"/>
  <c r="C275" i="12"/>
  <c r="C276" i="12"/>
  <c r="C277" i="12"/>
  <c r="C278" i="12"/>
  <c r="C279" i="12"/>
  <c r="C280" i="12"/>
  <c r="C281" i="12"/>
  <c r="C282" i="12"/>
  <c r="C283" i="12"/>
  <c r="C284" i="12"/>
  <c r="C285" i="12"/>
  <c r="C286" i="12"/>
  <c r="C287" i="12"/>
  <c r="C288" i="12"/>
  <c r="C289" i="12"/>
  <c r="C290" i="12"/>
  <c r="C291" i="12"/>
  <c r="C292" i="12"/>
  <c r="C293" i="12"/>
  <c r="C294" i="12"/>
  <c r="C295" i="12"/>
  <c r="C296" i="12"/>
  <c r="C297" i="12"/>
  <c r="C21" i="12"/>
  <c r="B227" i="11"/>
  <c r="B228" i="11"/>
  <c r="E227" i="11"/>
  <c r="E228" i="11"/>
  <c r="E229" i="11"/>
  <c r="E230" i="11"/>
  <c r="A337" i="8" l="1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2" i="13"/>
  <c r="A2" i="19" s="1"/>
  <c r="AF302" i="1"/>
  <c r="AD302" i="1"/>
  <c r="W302" i="1"/>
  <c r="U302" i="1"/>
  <c r="S302" i="1"/>
  <c r="R302" i="1"/>
  <c r="O302" i="1"/>
  <c r="N302" i="1"/>
  <c r="R2" i="13" l="1"/>
  <c r="A2" i="11"/>
  <c r="A2" i="12"/>
  <c r="A2" i="10"/>
  <c r="A2" i="9"/>
  <c r="A3" i="13"/>
  <c r="A3" i="19" s="1"/>
  <c r="A2" i="2"/>
  <c r="B2" i="2" s="1"/>
  <c r="A2" i="1"/>
  <c r="A2" i="5"/>
  <c r="A2" i="6"/>
  <c r="A2" i="7"/>
  <c r="A2" i="8"/>
  <c r="B2" i="5" l="1"/>
  <c r="F2" i="5" s="1"/>
  <c r="D2" i="13" s="1"/>
  <c r="K2" i="1"/>
  <c r="J2" i="1"/>
  <c r="I2" i="1" s="1"/>
  <c r="R3" i="13"/>
  <c r="A3" i="11"/>
  <c r="A3" i="12"/>
  <c r="A3" i="10"/>
  <c r="A3" i="9"/>
  <c r="A3" i="8"/>
  <c r="A3" i="7"/>
  <c r="A3" i="6"/>
  <c r="A3" i="5"/>
  <c r="A3" i="1"/>
  <c r="A3" i="2"/>
  <c r="E3" i="2" s="1"/>
  <c r="A4" i="13"/>
  <c r="A4" i="19" s="1"/>
  <c r="D21" i="12"/>
  <c r="D2" i="11"/>
  <c r="C2" i="11"/>
  <c r="D2" i="10"/>
  <c r="C2" i="10"/>
  <c r="E2" i="9"/>
  <c r="D2" i="9"/>
  <c r="C2" i="9"/>
  <c r="E2" i="8"/>
  <c r="D2" i="8"/>
  <c r="C2" i="8"/>
  <c r="D2" i="7"/>
  <c r="C2" i="7"/>
  <c r="C3" i="7" l="1"/>
  <c r="D3" i="9"/>
  <c r="D3" i="2"/>
  <c r="D3" i="10"/>
  <c r="C3" i="8"/>
  <c r="R4" i="13"/>
  <c r="A4" i="11"/>
  <c r="A4" i="12"/>
  <c r="A4" i="10"/>
  <c r="A4" i="9"/>
  <c r="A4" i="8"/>
  <c r="A4" i="7"/>
  <c r="A4" i="6"/>
  <c r="A4" i="5"/>
  <c r="A4" i="1"/>
  <c r="A4" i="2"/>
  <c r="E4" i="2" s="1"/>
  <c r="A5" i="13"/>
  <c r="A5" i="19" s="1"/>
  <c r="J3" i="1"/>
  <c r="M3" i="1" s="1"/>
  <c r="K3" i="1"/>
  <c r="G3" i="1"/>
  <c r="C3" i="1"/>
  <c r="B3" i="1"/>
  <c r="D3" i="11"/>
  <c r="D4" i="11" s="1"/>
  <c r="C3" i="11"/>
  <c r="L2" i="1"/>
  <c r="C3" i="10"/>
  <c r="C3" i="9"/>
  <c r="E3" i="9"/>
  <c r="D3" i="8"/>
  <c r="E3" i="8"/>
  <c r="D3" i="7"/>
  <c r="D4" i="2"/>
  <c r="D4" i="9" l="1"/>
  <c r="D4" i="10"/>
  <c r="C4" i="7"/>
  <c r="D3" i="1"/>
  <c r="H3" i="1" s="1"/>
  <c r="B4" i="1"/>
  <c r="C4" i="8"/>
  <c r="R5" i="13"/>
  <c r="A5" i="11"/>
  <c r="A5" i="12"/>
  <c r="A5" i="10"/>
  <c r="D5" i="10" s="1"/>
  <c r="A5" i="9"/>
  <c r="A5" i="8"/>
  <c r="A5" i="7"/>
  <c r="A5" i="6"/>
  <c r="A5" i="5"/>
  <c r="A5" i="1"/>
  <c r="A5" i="2"/>
  <c r="D5" i="2" s="1"/>
  <c r="A6" i="13"/>
  <c r="K4" i="1"/>
  <c r="J4" i="1"/>
  <c r="G4" i="1"/>
  <c r="C4" i="1"/>
  <c r="C4" i="11"/>
  <c r="C4" i="10"/>
  <c r="E4" i="9"/>
  <c r="C4" i="9"/>
  <c r="E4" i="8"/>
  <c r="D4" i="8"/>
  <c r="D4" i="7"/>
  <c r="C5" i="8" l="1"/>
  <c r="D5" i="9"/>
  <c r="A6" i="19"/>
  <c r="D4" i="1"/>
  <c r="L4" i="1" s="1"/>
  <c r="L3" i="1"/>
  <c r="C5" i="7"/>
  <c r="E5" i="2"/>
  <c r="H4" i="1"/>
  <c r="M4" i="1"/>
  <c r="R6" i="13"/>
  <c r="A6" i="11"/>
  <c r="A6" i="12"/>
  <c r="A6" i="10"/>
  <c r="D6" i="10" s="1"/>
  <c r="A6" i="9"/>
  <c r="A6" i="8"/>
  <c r="A6" i="7"/>
  <c r="A6" i="6"/>
  <c r="A6" i="5"/>
  <c r="A6" i="1"/>
  <c r="A6" i="2"/>
  <c r="A7" i="13"/>
  <c r="A7" i="19" s="1"/>
  <c r="K5" i="1"/>
  <c r="J5" i="1"/>
  <c r="G5" i="1"/>
  <c r="C5" i="1"/>
  <c r="B5" i="1"/>
  <c r="C5" i="11"/>
  <c r="D5" i="11"/>
  <c r="E5" i="9"/>
  <c r="C5" i="10"/>
  <c r="C5" i="9"/>
  <c r="D5" i="8"/>
  <c r="E5" i="8"/>
  <c r="D5" i="7"/>
  <c r="C6" i="8" l="1"/>
  <c r="D6" i="9"/>
  <c r="D5" i="1"/>
  <c r="E6" i="2"/>
  <c r="C6" i="7"/>
  <c r="D6" i="2"/>
  <c r="D6" i="11"/>
  <c r="H5" i="1"/>
  <c r="M5" i="1"/>
  <c r="L5" i="1"/>
  <c r="R7" i="13"/>
  <c r="A7" i="11"/>
  <c r="A7" i="12"/>
  <c r="A7" i="10"/>
  <c r="D7" i="10" s="1"/>
  <c r="A7" i="9"/>
  <c r="D7" i="9" s="1"/>
  <c r="A7" i="8"/>
  <c r="C7" i="8" s="1"/>
  <c r="A7" i="7"/>
  <c r="A7" i="6"/>
  <c r="A7" i="5"/>
  <c r="A7" i="1"/>
  <c r="A7" i="2"/>
  <c r="A8" i="13"/>
  <c r="A8" i="19" s="1"/>
  <c r="K6" i="1"/>
  <c r="J6" i="1"/>
  <c r="G6" i="1"/>
  <c r="C6" i="1"/>
  <c r="B6" i="1"/>
  <c r="C6" i="11"/>
  <c r="E6" i="9"/>
  <c r="C6" i="10"/>
  <c r="C6" i="9"/>
  <c r="E6" i="8"/>
  <c r="D6" i="8"/>
  <c r="D6" i="7"/>
  <c r="D7" i="2" l="1"/>
  <c r="C7" i="7"/>
  <c r="E7" i="2"/>
  <c r="D6" i="1"/>
  <c r="L6" i="1" s="1"/>
  <c r="M6" i="1"/>
  <c r="R8" i="13"/>
  <c r="A8" i="11"/>
  <c r="A8" i="12"/>
  <c r="A8" i="10"/>
  <c r="D8" i="10" s="1"/>
  <c r="A8" i="9"/>
  <c r="D8" i="9" s="1"/>
  <c r="A8" i="8"/>
  <c r="C8" i="8" s="1"/>
  <c r="A8" i="7"/>
  <c r="A8" i="6"/>
  <c r="A8" i="5"/>
  <c r="A8" i="1"/>
  <c r="A8" i="2"/>
  <c r="D8" i="2" s="1"/>
  <c r="A9" i="13"/>
  <c r="A9" i="19" s="1"/>
  <c r="K7" i="1"/>
  <c r="J7" i="1"/>
  <c r="G7" i="1"/>
  <c r="C7" i="1"/>
  <c r="B7" i="1"/>
  <c r="C7" i="11"/>
  <c r="D7" i="11"/>
  <c r="D8" i="11" s="1"/>
  <c r="E7" i="9"/>
  <c r="C7" i="10"/>
  <c r="C7" i="9"/>
  <c r="D7" i="8"/>
  <c r="E7" i="8"/>
  <c r="D7" i="7"/>
  <c r="H6" i="1" l="1"/>
  <c r="C8" i="7"/>
  <c r="D7" i="1"/>
  <c r="H7" i="1" s="1"/>
  <c r="E8" i="2"/>
  <c r="M7" i="1"/>
  <c r="R9" i="13"/>
  <c r="A9" i="11"/>
  <c r="A9" i="12"/>
  <c r="A9" i="10"/>
  <c r="D9" i="10" s="1"/>
  <c r="A9" i="9"/>
  <c r="D9" i="9" s="1"/>
  <c r="A9" i="8"/>
  <c r="C9" i="8" s="1"/>
  <c r="A9" i="7"/>
  <c r="A9" i="6"/>
  <c r="A9" i="5"/>
  <c r="A9" i="1"/>
  <c r="A9" i="2"/>
  <c r="D9" i="2" s="1"/>
  <c r="A10" i="13"/>
  <c r="A10" i="19" s="1"/>
  <c r="K8" i="1"/>
  <c r="J8" i="1"/>
  <c r="G8" i="1"/>
  <c r="C8" i="1"/>
  <c r="B8" i="1"/>
  <c r="C8" i="11"/>
  <c r="E8" i="9"/>
  <c r="C8" i="10"/>
  <c r="C8" i="9"/>
  <c r="E8" i="8"/>
  <c r="D8" i="8"/>
  <c r="D8" i="7"/>
  <c r="L7" i="1" l="1"/>
  <c r="C9" i="7"/>
  <c r="E9" i="2"/>
  <c r="D8" i="1"/>
  <c r="H8" i="1" s="1"/>
  <c r="M8" i="1"/>
  <c r="R10" i="13"/>
  <c r="A10" i="11"/>
  <c r="A10" i="12"/>
  <c r="A10" i="10"/>
  <c r="D10" i="10" s="1"/>
  <c r="A10" i="9"/>
  <c r="D10" i="9" s="1"/>
  <c r="A10" i="8"/>
  <c r="C10" i="8" s="1"/>
  <c r="A10" i="7"/>
  <c r="A10" i="6"/>
  <c r="A10" i="5"/>
  <c r="A10" i="1"/>
  <c r="A10" i="2"/>
  <c r="A11" i="13"/>
  <c r="A11" i="19" s="1"/>
  <c r="K9" i="1"/>
  <c r="J9" i="1"/>
  <c r="G9" i="1"/>
  <c r="C9" i="1"/>
  <c r="B9" i="1"/>
  <c r="C9" i="11"/>
  <c r="D9" i="11"/>
  <c r="E9" i="9"/>
  <c r="C9" i="10"/>
  <c r="C9" i="9"/>
  <c r="D9" i="8"/>
  <c r="E9" i="8"/>
  <c r="D9" i="7"/>
  <c r="L8" i="1" l="1"/>
  <c r="C10" i="7"/>
  <c r="E10" i="2"/>
  <c r="D9" i="1"/>
  <c r="L9" i="1" s="1"/>
  <c r="D10" i="2"/>
  <c r="D10" i="11"/>
  <c r="M9" i="1"/>
  <c r="R11" i="13"/>
  <c r="A11" i="11"/>
  <c r="A11" i="12"/>
  <c r="A11" i="10"/>
  <c r="D11" i="10" s="1"/>
  <c r="A11" i="9"/>
  <c r="D11" i="9" s="1"/>
  <c r="A11" i="8"/>
  <c r="C11" i="8" s="1"/>
  <c r="A11" i="7"/>
  <c r="C11" i="7" s="1"/>
  <c r="A11" i="6"/>
  <c r="A11" i="5"/>
  <c r="A11" i="1"/>
  <c r="A11" i="2"/>
  <c r="A12" i="13"/>
  <c r="A12" i="19" s="1"/>
  <c r="K10" i="1"/>
  <c r="J10" i="1"/>
  <c r="G10" i="1"/>
  <c r="C10" i="1"/>
  <c r="B10" i="1"/>
  <c r="C10" i="11"/>
  <c r="E10" i="9"/>
  <c r="C10" i="10"/>
  <c r="C10" i="9"/>
  <c r="E10" i="8"/>
  <c r="D10" i="8"/>
  <c r="D10" i="7"/>
  <c r="E11" i="2" l="1"/>
  <c r="H9" i="1"/>
  <c r="D11" i="2"/>
  <c r="D10" i="1"/>
  <c r="L10" i="1" s="1"/>
  <c r="H10" i="1"/>
  <c r="M10" i="1"/>
  <c r="R12" i="13"/>
  <c r="A12" i="11"/>
  <c r="A12" i="12"/>
  <c r="A12" i="10"/>
  <c r="D12" i="10" s="1"/>
  <c r="A12" i="9"/>
  <c r="D12" i="9" s="1"/>
  <c r="A12" i="8"/>
  <c r="C12" i="8" s="1"/>
  <c r="A12" i="7"/>
  <c r="C12" i="7" s="1"/>
  <c r="A12" i="6"/>
  <c r="A12" i="5"/>
  <c r="A12" i="1"/>
  <c r="A12" i="2"/>
  <c r="A13" i="13"/>
  <c r="A13" i="19" s="1"/>
  <c r="K11" i="1"/>
  <c r="J11" i="1"/>
  <c r="G11" i="1"/>
  <c r="C11" i="1"/>
  <c r="B11" i="1"/>
  <c r="C11" i="11"/>
  <c r="D11" i="11"/>
  <c r="E11" i="9"/>
  <c r="C11" i="10"/>
  <c r="C11" i="9"/>
  <c r="D11" i="8"/>
  <c r="E11" i="8"/>
  <c r="D11" i="7"/>
  <c r="D12" i="2" l="1"/>
  <c r="D11" i="1"/>
  <c r="H11" i="1" s="1"/>
  <c r="D12" i="11"/>
  <c r="E12" i="2"/>
  <c r="M11" i="1"/>
  <c r="L11" i="1"/>
  <c r="R13" i="13"/>
  <c r="A13" i="11"/>
  <c r="A13" i="12"/>
  <c r="A13" i="10"/>
  <c r="D13" i="10" s="1"/>
  <c r="A13" i="9"/>
  <c r="D13" i="9" s="1"/>
  <c r="A13" i="8"/>
  <c r="C13" i="8" s="1"/>
  <c r="A13" i="7"/>
  <c r="C13" i="7" s="1"/>
  <c r="A13" i="6"/>
  <c r="A13" i="5"/>
  <c r="A13" i="1"/>
  <c r="A13" i="2"/>
  <c r="A14" i="13"/>
  <c r="A14" i="19" s="1"/>
  <c r="K12" i="1"/>
  <c r="J12" i="1"/>
  <c r="G12" i="1"/>
  <c r="C12" i="1"/>
  <c r="B12" i="1"/>
  <c r="D12" i="1" s="1"/>
  <c r="C12" i="11"/>
  <c r="E12" i="9"/>
  <c r="C12" i="10"/>
  <c r="C12" i="9"/>
  <c r="E12" i="8"/>
  <c r="D12" i="8"/>
  <c r="D12" i="7"/>
  <c r="E13" i="2" l="1"/>
  <c r="D13" i="2"/>
  <c r="H12" i="1"/>
  <c r="M12" i="1"/>
  <c r="L12" i="1"/>
  <c r="R14" i="13"/>
  <c r="A14" i="11"/>
  <c r="A14" i="12"/>
  <c r="A14" i="10"/>
  <c r="D14" i="10" s="1"/>
  <c r="A14" i="9"/>
  <c r="D14" i="9" s="1"/>
  <c r="A14" i="8"/>
  <c r="C14" i="8" s="1"/>
  <c r="A14" i="7"/>
  <c r="C14" i="7" s="1"/>
  <c r="A14" i="6"/>
  <c r="A14" i="5"/>
  <c r="A14" i="1"/>
  <c r="A14" i="2"/>
  <c r="D14" i="2" s="1"/>
  <c r="A15" i="13"/>
  <c r="A15" i="19" s="1"/>
  <c r="K13" i="1"/>
  <c r="J13" i="1"/>
  <c r="G13" i="1"/>
  <c r="C13" i="1"/>
  <c r="B13" i="1"/>
  <c r="C13" i="11"/>
  <c r="D13" i="11"/>
  <c r="E13" i="9"/>
  <c r="C13" i="10"/>
  <c r="C13" i="9"/>
  <c r="D13" i="8"/>
  <c r="E13" i="8"/>
  <c r="D13" i="7"/>
  <c r="D13" i="1" l="1"/>
  <c r="D14" i="11"/>
  <c r="E14" i="2"/>
  <c r="H13" i="1"/>
  <c r="M13" i="1"/>
  <c r="L13" i="1"/>
  <c r="R15" i="13"/>
  <c r="A15" i="11"/>
  <c r="A15" i="12"/>
  <c r="A15" i="10"/>
  <c r="D15" i="10" s="1"/>
  <c r="A15" i="9"/>
  <c r="D15" i="9" s="1"/>
  <c r="A15" i="8"/>
  <c r="C15" i="8" s="1"/>
  <c r="A15" i="7"/>
  <c r="C15" i="7" s="1"/>
  <c r="A15" i="6"/>
  <c r="A15" i="5"/>
  <c r="A15" i="1"/>
  <c r="A15" i="2"/>
  <c r="D15" i="2" s="1"/>
  <c r="A16" i="13"/>
  <c r="A16" i="19" s="1"/>
  <c r="K14" i="1"/>
  <c r="J14" i="1"/>
  <c r="G14" i="1"/>
  <c r="C14" i="1"/>
  <c r="B14" i="1"/>
  <c r="C14" i="11"/>
  <c r="E14" i="9"/>
  <c r="C14" i="10"/>
  <c r="C14" i="9"/>
  <c r="E14" i="8"/>
  <c r="D14" i="8"/>
  <c r="D14" i="7"/>
  <c r="E15" i="2" l="1"/>
  <c r="D14" i="1"/>
  <c r="H14" i="1" s="1"/>
  <c r="M14" i="1"/>
  <c r="R16" i="13"/>
  <c r="A16" i="11"/>
  <c r="A16" i="12"/>
  <c r="A16" i="10"/>
  <c r="D16" i="10" s="1"/>
  <c r="A16" i="9"/>
  <c r="D16" i="9" s="1"/>
  <c r="A16" i="8"/>
  <c r="C16" i="8" s="1"/>
  <c r="A16" i="7"/>
  <c r="C16" i="7" s="1"/>
  <c r="A16" i="6"/>
  <c r="A16" i="5"/>
  <c r="A16" i="1"/>
  <c r="A16" i="2"/>
  <c r="A17" i="13"/>
  <c r="A17" i="19" s="1"/>
  <c r="K15" i="1"/>
  <c r="J15" i="1"/>
  <c r="G15" i="1"/>
  <c r="C15" i="1"/>
  <c r="B15" i="1"/>
  <c r="C15" i="11"/>
  <c r="D15" i="11"/>
  <c r="E15" i="9"/>
  <c r="C15" i="10"/>
  <c r="C15" i="9"/>
  <c r="D15" i="8"/>
  <c r="E15" i="8"/>
  <c r="D15" i="7"/>
  <c r="E16" i="2" l="1"/>
  <c r="L14" i="1"/>
  <c r="D15" i="1"/>
  <c r="D16" i="2"/>
  <c r="D16" i="11"/>
  <c r="H15" i="1"/>
  <c r="M15" i="1"/>
  <c r="L15" i="1"/>
  <c r="R17" i="13"/>
  <c r="A17" i="11"/>
  <c r="A17" i="12"/>
  <c r="A17" i="10"/>
  <c r="D17" i="10" s="1"/>
  <c r="A17" i="9"/>
  <c r="D17" i="9" s="1"/>
  <c r="A17" i="8"/>
  <c r="C17" i="8" s="1"/>
  <c r="A17" i="7"/>
  <c r="C17" i="7" s="1"/>
  <c r="A17" i="6"/>
  <c r="A17" i="5"/>
  <c r="A17" i="1"/>
  <c r="A17" i="2"/>
  <c r="A18" i="13"/>
  <c r="A18" i="19" s="1"/>
  <c r="K16" i="1"/>
  <c r="J16" i="1"/>
  <c r="G16" i="1"/>
  <c r="C16" i="1"/>
  <c r="B16" i="1"/>
  <c r="C16" i="11"/>
  <c r="E16" i="9"/>
  <c r="C16" i="10"/>
  <c r="C16" i="9"/>
  <c r="E16" i="8"/>
  <c r="D16" i="8"/>
  <c r="D16" i="7"/>
  <c r="E17" i="2"/>
  <c r="D16" i="1" l="1"/>
  <c r="D17" i="2"/>
  <c r="H16" i="1"/>
  <c r="M16" i="1"/>
  <c r="L16" i="1"/>
  <c r="R18" i="13"/>
  <c r="A18" i="11"/>
  <c r="A18" i="12"/>
  <c r="A18" i="10"/>
  <c r="D18" i="10" s="1"/>
  <c r="A18" i="9"/>
  <c r="D18" i="9" s="1"/>
  <c r="A18" i="8"/>
  <c r="C18" i="8" s="1"/>
  <c r="A18" i="7"/>
  <c r="C18" i="7" s="1"/>
  <c r="A18" i="6"/>
  <c r="A18" i="5"/>
  <c r="A18" i="1"/>
  <c r="A18" i="2"/>
  <c r="D18" i="2" s="1"/>
  <c r="A19" i="13"/>
  <c r="A19" i="19" s="1"/>
  <c r="K17" i="1"/>
  <c r="J17" i="1"/>
  <c r="G17" i="1"/>
  <c r="C17" i="1"/>
  <c r="B17" i="1"/>
  <c r="C17" i="11"/>
  <c r="D17" i="11"/>
  <c r="E17" i="9"/>
  <c r="C17" i="10"/>
  <c r="C17" i="9"/>
  <c r="D17" i="8"/>
  <c r="E17" i="8"/>
  <c r="D17" i="7"/>
  <c r="D17" i="1" l="1"/>
  <c r="H17" i="1" s="1"/>
  <c r="D18" i="11"/>
  <c r="E18" i="2"/>
  <c r="M17" i="1"/>
  <c r="L17" i="1"/>
  <c r="R19" i="13"/>
  <c r="A19" i="11"/>
  <c r="A19" i="12"/>
  <c r="A19" i="10"/>
  <c r="D19" i="10" s="1"/>
  <c r="A19" i="9"/>
  <c r="D19" i="9" s="1"/>
  <c r="A19" i="8"/>
  <c r="C19" i="8" s="1"/>
  <c r="A19" i="7"/>
  <c r="C19" i="7" s="1"/>
  <c r="A19" i="6"/>
  <c r="A19" i="5"/>
  <c r="A19" i="1"/>
  <c r="A19" i="2"/>
  <c r="A20" i="13"/>
  <c r="A20" i="19" s="1"/>
  <c r="K18" i="1"/>
  <c r="J18" i="1"/>
  <c r="G18" i="1"/>
  <c r="C18" i="1"/>
  <c r="B18" i="1"/>
  <c r="C18" i="11"/>
  <c r="E18" i="9"/>
  <c r="C18" i="10"/>
  <c r="C18" i="9"/>
  <c r="E18" i="8"/>
  <c r="D18" i="8"/>
  <c r="D18" i="7"/>
  <c r="E19" i="2" l="1"/>
  <c r="D19" i="2"/>
  <c r="D18" i="1"/>
  <c r="L18" i="1" s="1"/>
  <c r="M18" i="1"/>
  <c r="R20" i="13"/>
  <c r="A20" i="11"/>
  <c r="A20" i="12"/>
  <c r="A20" i="10"/>
  <c r="D20" i="10" s="1"/>
  <c r="A20" i="9"/>
  <c r="D20" i="9" s="1"/>
  <c r="A20" i="8"/>
  <c r="C20" i="8" s="1"/>
  <c r="A20" i="7"/>
  <c r="C20" i="7" s="1"/>
  <c r="A20" i="6"/>
  <c r="A20" i="5"/>
  <c r="A20" i="1"/>
  <c r="A20" i="2"/>
  <c r="E20" i="2" s="1"/>
  <c r="A21" i="13"/>
  <c r="A21" i="19" s="1"/>
  <c r="K19" i="1"/>
  <c r="J19" i="1"/>
  <c r="G19" i="1"/>
  <c r="C19" i="1"/>
  <c r="B19" i="1"/>
  <c r="C19" i="11"/>
  <c r="D19" i="11"/>
  <c r="E19" i="9"/>
  <c r="C19" i="10"/>
  <c r="C19" i="9"/>
  <c r="D19" i="8"/>
  <c r="E19" i="8"/>
  <c r="D19" i="7"/>
  <c r="H18" i="1" l="1"/>
  <c r="D19" i="1"/>
  <c r="D20" i="2"/>
  <c r="D20" i="11"/>
  <c r="H19" i="1"/>
  <c r="M19" i="1"/>
  <c r="L19" i="1"/>
  <c r="A21" i="11"/>
  <c r="A21" i="12"/>
  <c r="A21" i="10"/>
  <c r="D21" i="10" s="1"/>
  <c r="A21" i="9"/>
  <c r="D21" i="9" s="1"/>
  <c r="A21" i="8"/>
  <c r="C21" i="8" s="1"/>
  <c r="A21" i="7"/>
  <c r="C21" i="7" s="1"/>
  <c r="A21" i="6"/>
  <c r="A21" i="5"/>
  <c r="A21" i="1"/>
  <c r="A21" i="2"/>
  <c r="E21" i="2" s="1"/>
  <c r="A22" i="13"/>
  <c r="A22" i="19" s="1"/>
  <c r="K20" i="1"/>
  <c r="J20" i="1"/>
  <c r="G20" i="1"/>
  <c r="C20" i="1"/>
  <c r="B20" i="1"/>
  <c r="C20" i="11"/>
  <c r="E20" i="9"/>
  <c r="C20" i="10"/>
  <c r="C20" i="9"/>
  <c r="E20" i="8"/>
  <c r="D20" i="8"/>
  <c r="D20" i="7"/>
  <c r="D21" i="2" l="1"/>
  <c r="D20" i="1"/>
  <c r="L20" i="1" s="1"/>
  <c r="M20" i="1"/>
  <c r="A22" i="11"/>
  <c r="A22" i="12"/>
  <c r="A22" i="10"/>
  <c r="D22" i="10" s="1"/>
  <c r="A22" i="9"/>
  <c r="D22" i="9" s="1"/>
  <c r="A22" i="8"/>
  <c r="C22" i="8" s="1"/>
  <c r="A22" i="7"/>
  <c r="C22" i="7" s="1"/>
  <c r="A22" i="6"/>
  <c r="A22" i="5"/>
  <c r="A22" i="1"/>
  <c r="A22" i="2"/>
  <c r="E22" i="2" s="1"/>
  <c r="A23" i="13"/>
  <c r="A23" i="19" s="1"/>
  <c r="K21" i="1"/>
  <c r="J21" i="1"/>
  <c r="G21" i="1"/>
  <c r="C21" i="1"/>
  <c r="B21" i="1"/>
  <c r="C21" i="11"/>
  <c r="D21" i="11"/>
  <c r="E21" i="9"/>
  <c r="C21" i="10"/>
  <c r="C21" i="9"/>
  <c r="D21" i="8"/>
  <c r="E21" i="8"/>
  <c r="D21" i="7"/>
  <c r="H20" i="1" l="1"/>
  <c r="D21" i="1"/>
  <c r="D22" i="2"/>
  <c r="D22" i="11"/>
  <c r="H21" i="1"/>
  <c r="M21" i="1"/>
  <c r="L21" i="1"/>
  <c r="A23" i="11"/>
  <c r="A23" i="12"/>
  <c r="A23" i="10"/>
  <c r="D23" i="10" s="1"/>
  <c r="A23" i="9"/>
  <c r="D23" i="9" s="1"/>
  <c r="A23" i="8"/>
  <c r="C23" i="8" s="1"/>
  <c r="A23" i="7"/>
  <c r="C23" i="7" s="1"/>
  <c r="A23" i="6"/>
  <c r="A23" i="5"/>
  <c r="A23" i="1"/>
  <c r="A23" i="2"/>
  <c r="A24" i="13"/>
  <c r="A24" i="19" s="1"/>
  <c r="K22" i="1"/>
  <c r="J22" i="1"/>
  <c r="G22" i="1"/>
  <c r="C22" i="1"/>
  <c r="B22" i="1"/>
  <c r="C22" i="12"/>
  <c r="D22" i="12"/>
  <c r="C22" i="11"/>
  <c r="E22" i="9"/>
  <c r="C22" i="10"/>
  <c r="C22" i="9"/>
  <c r="E22" i="8"/>
  <c r="D22" i="8"/>
  <c r="D22" i="7"/>
  <c r="E23" i="2"/>
  <c r="D23" i="2" l="1"/>
  <c r="D22" i="1"/>
  <c r="H22" i="1" s="1"/>
  <c r="C23" i="12"/>
  <c r="M22" i="1"/>
  <c r="A24" i="11"/>
  <c r="A24" i="12"/>
  <c r="A24" i="10"/>
  <c r="D24" i="10" s="1"/>
  <c r="A24" i="9"/>
  <c r="D24" i="9" s="1"/>
  <c r="A24" i="8"/>
  <c r="C24" i="8" s="1"/>
  <c r="A24" i="7"/>
  <c r="C24" i="7" s="1"/>
  <c r="A24" i="6"/>
  <c r="A24" i="5"/>
  <c r="A24" i="1"/>
  <c r="A24" i="2"/>
  <c r="E24" i="2" s="1"/>
  <c r="A25" i="13"/>
  <c r="A25" i="19" s="1"/>
  <c r="K23" i="1"/>
  <c r="J23" i="1"/>
  <c r="G23" i="1"/>
  <c r="C23" i="1"/>
  <c r="B23" i="1"/>
  <c r="D23" i="12"/>
  <c r="C23" i="11"/>
  <c r="D23" i="11"/>
  <c r="D24" i="11" s="1"/>
  <c r="E23" i="9"/>
  <c r="C23" i="10"/>
  <c r="C23" i="9"/>
  <c r="D23" i="8"/>
  <c r="E23" i="8"/>
  <c r="D23" i="7"/>
  <c r="L22" i="1" l="1"/>
  <c r="D23" i="1"/>
  <c r="H23" i="1" s="1"/>
  <c r="D24" i="2"/>
  <c r="M23" i="1"/>
  <c r="L23" i="1"/>
  <c r="A25" i="11"/>
  <c r="A25" i="12"/>
  <c r="A25" i="10"/>
  <c r="D25" i="10" s="1"/>
  <c r="A25" i="9"/>
  <c r="D25" i="9" s="1"/>
  <c r="A25" i="8"/>
  <c r="C25" i="8" s="1"/>
  <c r="A25" i="7"/>
  <c r="C25" i="7" s="1"/>
  <c r="A25" i="6"/>
  <c r="A25" i="5"/>
  <c r="A25" i="1"/>
  <c r="A25" i="2"/>
  <c r="E25" i="2" s="1"/>
  <c r="A26" i="13"/>
  <c r="A26" i="19" s="1"/>
  <c r="K24" i="1"/>
  <c r="J24" i="1"/>
  <c r="G24" i="1"/>
  <c r="C24" i="1"/>
  <c r="B24" i="1"/>
  <c r="D24" i="12"/>
  <c r="C24" i="11"/>
  <c r="C24" i="12"/>
  <c r="E24" i="9"/>
  <c r="C24" i="10"/>
  <c r="C24" i="9"/>
  <c r="E24" i="8"/>
  <c r="D24" i="8"/>
  <c r="D24" i="7"/>
  <c r="D25" i="2" l="1"/>
  <c r="C25" i="12"/>
  <c r="D24" i="1"/>
  <c r="L24" i="1" s="1"/>
  <c r="M24" i="1"/>
  <c r="A26" i="11"/>
  <c r="A26" i="12"/>
  <c r="A26" i="10"/>
  <c r="D26" i="10" s="1"/>
  <c r="A26" i="9"/>
  <c r="D26" i="9" s="1"/>
  <c r="A26" i="8"/>
  <c r="C26" i="8" s="1"/>
  <c r="A26" i="7"/>
  <c r="C26" i="7" s="1"/>
  <c r="A26" i="6"/>
  <c r="A26" i="5"/>
  <c r="A26" i="1"/>
  <c r="A26" i="2"/>
  <c r="A27" i="13"/>
  <c r="A27" i="19" s="1"/>
  <c r="K25" i="1"/>
  <c r="J25" i="1"/>
  <c r="G25" i="1"/>
  <c r="C25" i="1"/>
  <c r="B25" i="1"/>
  <c r="D25" i="12"/>
  <c r="C25" i="11"/>
  <c r="D25" i="11"/>
  <c r="E25" i="9"/>
  <c r="C25" i="10"/>
  <c r="C25" i="9"/>
  <c r="D25" i="8"/>
  <c r="E25" i="8"/>
  <c r="D25" i="7"/>
  <c r="D26" i="2" l="1"/>
  <c r="E26" i="2"/>
  <c r="H24" i="1"/>
  <c r="D25" i="1"/>
  <c r="H25" i="1" s="1"/>
  <c r="D26" i="11"/>
  <c r="M25" i="1"/>
  <c r="A27" i="11"/>
  <c r="A27" i="12"/>
  <c r="A27" i="10"/>
  <c r="D27" i="10" s="1"/>
  <c r="A27" i="9"/>
  <c r="D27" i="9" s="1"/>
  <c r="A27" i="8"/>
  <c r="C27" i="8" s="1"/>
  <c r="A27" i="7"/>
  <c r="C27" i="7" s="1"/>
  <c r="A27" i="6"/>
  <c r="A27" i="5"/>
  <c r="A27" i="1"/>
  <c r="A27" i="2"/>
  <c r="A28" i="13"/>
  <c r="A28" i="19" s="1"/>
  <c r="K26" i="1"/>
  <c r="J26" i="1"/>
  <c r="G26" i="1"/>
  <c r="C26" i="1"/>
  <c r="B26" i="1"/>
  <c r="D26" i="12"/>
  <c r="C26" i="11"/>
  <c r="C26" i="12"/>
  <c r="E26" i="9"/>
  <c r="C26" i="10"/>
  <c r="C26" i="9"/>
  <c r="E26" i="8"/>
  <c r="D26" i="8"/>
  <c r="D26" i="7"/>
  <c r="E27" i="2" l="1"/>
  <c r="L25" i="1"/>
  <c r="D26" i="1"/>
  <c r="H26" i="1" s="1"/>
  <c r="C27" i="12"/>
  <c r="D27" i="2"/>
  <c r="M26" i="1"/>
  <c r="L26" i="1"/>
  <c r="A28" i="11"/>
  <c r="A28" i="12"/>
  <c r="A28" i="10"/>
  <c r="D28" i="10" s="1"/>
  <c r="A28" i="9"/>
  <c r="D28" i="9" s="1"/>
  <c r="A28" i="8"/>
  <c r="C28" i="8" s="1"/>
  <c r="A28" i="7"/>
  <c r="C28" i="7" s="1"/>
  <c r="A28" i="6"/>
  <c r="A28" i="5"/>
  <c r="A28" i="1"/>
  <c r="A28" i="2"/>
  <c r="A29" i="13"/>
  <c r="A29" i="19" s="1"/>
  <c r="K27" i="1"/>
  <c r="J27" i="1"/>
  <c r="G27" i="1"/>
  <c r="C27" i="1"/>
  <c r="B27" i="1"/>
  <c r="D27" i="12"/>
  <c r="C27" i="11"/>
  <c r="D27" i="11"/>
  <c r="E27" i="9"/>
  <c r="C27" i="10"/>
  <c r="C27" i="9"/>
  <c r="D27" i="8"/>
  <c r="E27" i="8"/>
  <c r="D27" i="7"/>
  <c r="E28" i="2"/>
  <c r="D28" i="2" l="1"/>
  <c r="D28" i="11"/>
  <c r="D27" i="1"/>
  <c r="H27" i="1" s="1"/>
  <c r="M27" i="1"/>
  <c r="A29" i="11"/>
  <c r="A29" i="12"/>
  <c r="A29" i="10"/>
  <c r="D29" i="10" s="1"/>
  <c r="A29" i="9"/>
  <c r="D29" i="9" s="1"/>
  <c r="A29" i="8"/>
  <c r="C29" i="8" s="1"/>
  <c r="A29" i="7"/>
  <c r="C29" i="7" s="1"/>
  <c r="A29" i="6"/>
  <c r="A29" i="5"/>
  <c r="A29" i="1"/>
  <c r="A29" i="2"/>
  <c r="A30" i="13"/>
  <c r="A30" i="19" s="1"/>
  <c r="K28" i="1"/>
  <c r="J28" i="1"/>
  <c r="G28" i="1"/>
  <c r="C28" i="1"/>
  <c r="B28" i="1"/>
  <c r="D28" i="12"/>
  <c r="C28" i="11"/>
  <c r="C28" i="12"/>
  <c r="E28" i="9"/>
  <c r="C28" i="10"/>
  <c r="C28" i="9"/>
  <c r="E28" i="8"/>
  <c r="D28" i="8"/>
  <c r="D28" i="7"/>
  <c r="E29" i="2"/>
  <c r="D29" i="2"/>
  <c r="L27" i="1" l="1"/>
  <c r="C29" i="12"/>
  <c r="D28" i="1"/>
  <c r="H28" i="1" s="1"/>
  <c r="M28" i="1"/>
  <c r="A30" i="11"/>
  <c r="A30" i="12"/>
  <c r="A30" i="10"/>
  <c r="D30" i="10" s="1"/>
  <c r="A30" i="9"/>
  <c r="D30" i="9" s="1"/>
  <c r="A30" i="8"/>
  <c r="C30" i="8" s="1"/>
  <c r="A30" i="7"/>
  <c r="C30" i="7" s="1"/>
  <c r="A30" i="6"/>
  <c r="A30" i="5"/>
  <c r="A30" i="1"/>
  <c r="A30" i="2"/>
  <c r="D30" i="2" s="1"/>
  <c r="A31" i="13"/>
  <c r="A31" i="19" s="1"/>
  <c r="K29" i="1"/>
  <c r="J29" i="1"/>
  <c r="G29" i="1"/>
  <c r="C29" i="1"/>
  <c r="B29" i="1"/>
  <c r="D29" i="12"/>
  <c r="C29" i="11"/>
  <c r="D29" i="11"/>
  <c r="D30" i="11" s="1"/>
  <c r="E29" i="9"/>
  <c r="C29" i="10"/>
  <c r="C29" i="9"/>
  <c r="D29" i="8"/>
  <c r="E29" i="8"/>
  <c r="D29" i="7"/>
  <c r="L28" i="1" l="1"/>
  <c r="E30" i="2"/>
  <c r="D29" i="1"/>
  <c r="H29" i="1" s="1"/>
  <c r="M29" i="1"/>
  <c r="A31" i="11"/>
  <c r="A31" i="12"/>
  <c r="A31" i="10"/>
  <c r="D31" i="10" s="1"/>
  <c r="A31" i="9"/>
  <c r="D31" i="9" s="1"/>
  <c r="A31" i="8"/>
  <c r="C31" i="8" s="1"/>
  <c r="A31" i="7"/>
  <c r="C31" i="7" s="1"/>
  <c r="A31" i="6"/>
  <c r="A31" i="5"/>
  <c r="A31" i="1"/>
  <c r="A31" i="2"/>
  <c r="A32" i="13"/>
  <c r="A32" i="19" s="1"/>
  <c r="K30" i="1"/>
  <c r="J30" i="1"/>
  <c r="G30" i="1"/>
  <c r="C30" i="1"/>
  <c r="B30" i="1"/>
  <c r="D30" i="12"/>
  <c r="C30" i="11"/>
  <c r="C30" i="12"/>
  <c r="C31" i="12" s="1"/>
  <c r="E30" i="9"/>
  <c r="C30" i="10"/>
  <c r="C30" i="9"/>
  <c r="E30" i="8"/>
  <c r="D30" i="8"/>
  <c r="D30" i="7"/>
  <c r="E31" i="2"/>
  <c r="D31" i="2"/>
  <c r="L29" i="1" l="1"/>
  <c r="D30" i="1"/>
  <c r="H30" i="1" s="1"/>
  <c r="M30" i="1"/>
  <c r="A32" i="11"/>
  <c r="A32" i="12"/>
  <c r="A32" i="10"/>
  <c r="D32" i="10" s="1"/>
  <c r="A32" i="9"/>
  <c r="D32" i="9" s="1"/>
  <c r="A32" i="8"/>
  <c r="C32" i="8" s="1"/>
  <c r="A32" i="7"/>
  <c r="C32" i="7" s="1"/>
  <c r="A32" i="6"/>
  <c r="A32" i="5"/>
  <c r="A32" i="1"/>
  <c r="A32" i="2"/>
  <c r="E32" i="2" s="1"/>
  <c r="A33" i="13"/>
  <c r="A33" i="19" s="1"/>
  <c r="K31" i="1"/>
  <c r="J31" i="1"/>
  <c r="G31" i="1"/>
  <c r="C31" i="1"/>
  <c r="B31" i="1"/>
  <c r="D31" i="1" s="1"/>
  <c r="D31" i="12"/>
  <c r="C31" i="11"/>
  <c r="D31" i="11"/>
  <c r="D32" i="11" s="1"/>
  <c r="E31" i="9"/>
  <c r="C31" i="10"/>
  <c r="C31" i="9"/>
  <c r="D31" i="8"/>
  <c r="E31" i="8"/>
  <c r="D31" i="7"/>
  <c r="L30" i="1" l="1"/>
  <c r="D32" i="2"/>
  <c r="H31" i="1"/>
  <c r="M31" i="1"/>
  <c r="L31" i="1"/>
  <c r="A33" i="11"/>
  <c r="A33" i="12"/>
  <c r="A33" i="10"/>
  <c r="D33" i="10" s="1"/>
  <c r="A33" i="9"/>
  <c r="D33" i="9" s="1"/>
  <c r="A33" i="8"/>
  <c r="C33" i="8" s="1"/>
  <c r="A33" i="7"/>
  <c r="C33" i="7" s="1"/>
  <c r="A33" i="6"/>
  <c r="A33" i="5"/>
  <c r="A33" i="1"/>
  <c r="A33" i="2"/>
  <c r="E33" i="2" s="1"/>
  <c r="A34" i="13"/>
  <c r="A34" i="19" s="1"/>
  <c r="K32" i="1"/>
  <c r="J32" i="1"/>
  <c r="G32" i="1"/>
  <c r="C32" i="1"/>
  <c r="B32" i="1"/>
  <c r="D32" i="12"/>
  <c r="C32" i="11"/>
  <c r="C32" i="12"/>
  <c r="C33" i="12" s="1"/>
  <c r="E32" i="9"/>
  <c r="C32" i="10"/>
  <c r="C32" i="9"/>
  <c r="E32" i="8"/>
  <c r="D32" i="8"/>
  <c r="D32" i="7"/>
  <c r="D33" i="2"/>
  <c r="D32" i="1" l="1"/>
  <c r="H32" i="1" s="1"/>
  <c r="M32" i="1"/>
  <c r="A34" i="11"/>
  <c r="A34" i="12"/>
  <c r="A34" i="10"/>
  <c r="D34" i="10" s="1"/>
  <c r="A34" i="9"/>
  <c r="D34" i="9" s="1"/>
  <c r="A34" i="8"/>
  <c r="C34" i="8" s="1"/>
  <c r="A34" i="7"/>
  <c r="C34" i="7" s="1"/>
  <c r="A34" i="6"/>
  <c r="A34" i="5"/>
  <c r="A34" i="1"/>
  <c r="A34" i="2"/>
  <c r="D34" i="2" s="1"/>
  <c r="A35" i="13"/>
  <c r="A35" i="19" s="1"/>
  <c r="K33" i="1"/>
  <c r="J33" i="1"/>
  <c r="G33" i="1"/>
  <c r="C33" i="1"/>
  <c r="B33" i="1"/>
  <c r="D33" i="1" s="1"/>
  <c r="D33" i="12"/>
  <c r="C33" i="11"/>
  <c r="D33" i="11"/>
  <c r="D34" i="11" s="1"/>
  <c r="E33" i="9"/>
  <c r="C33" i="10"/>
  <c r="C33" i="9"/>
  <c r="D33" i="8"/>
  <c r="E33" i="8"/>
  <c r="D33" i="7"/>
  <c r="E34" i="2" l="1"/>
  <c r="L32" i="1"/>
  <c r="H33" i="1"/>
  <c r="M33" i="1"/>
  <c r="L33" i="1"/>
  <c r="A35" i="11"/>
  <c r="A35" i="12"/>
  <c r="A35" i="10"/>
  <c r="D35" i="10" s="1"/>
  <c r="A35" i="9"/>
  <c r="D35" i="9" s="1"/>
  <c r="A35" i="8"/>
  <c r="C35" i="8" s="1"/>
  <c r="A35" i="7"/>
  <c r="C35" i="7" s="1"/>
  <c r="A35" i="6"/>
  <c r="A35" i="5"/>
  <c r="A35" i="1"/>
  <c r="A35" i="2"/>
  <c r="A36" i="13"/>
  <c r="A36" i="19" s="1"/>
  <c r="K34" i="1"/>
  <c r="J34" i="1"/>
  <c r="G34" i="1"/>
  <c r="C34" i="1"/>
  <c r="B34" i="1"/>
  <c r="D34" i="12"/>
  <c r="C34" i="11"/>
  <c r="C34" i="12"/>
  <c r="C35" i="12" s="1"/>
  <c r="E34" i="9"/>
  <c r="C34" i="10"/>
  <c r="C34" i="9"/>
  <c r="E34" i="8"/>
  <c r="D34" i="8"/>
  <c r="D34" i="7"/>
  <c r="D35" i="2"/>
  <c r="E35" i="2" l="1"/>
  <c r="D34" i="1"/>
  <c r="H34" i="1" s="1"/>
  <c r="M34" i="1"/>
  <c r="A36" i="11"/>
  <c r="A36" i="12"/>
  <c r="A36" i="10"/>
  <c r="D36" i="10" s="1"/>
  <c r="A36" i="9"/>
  <c r="D36" i="9" s="1"/>
  <c r="A36" i="8"/>
  <c r="C36" i="8" s="1"/>
  <c r="A36" i="7"/>
  <c r="C36" i="7" s="1"/>
  <c r="A36" i="6"/>
  <c r="A36" i="5"/>
  <c r="A36" i="1"/>
  <c r="A36" i="2"/>
  <c r="A37" i="13"/>
  <c r="A37" i="19" s="1"/>
  <c r="K35" i="1"/>
  <c r="J35" i="1"/>
  <c r="G35" i="1"/>
  <c r="C35" i="1"/>
  <c r="B35" i="1"/>
  <c r="D35" i="12"/>
  <c r="C35" i="11"/>
  <c r="D35" i="11"/>
  <c r="D36" i="11" s="1"/>
  <c r="E35" i="9"/>
  <c r="C35" i="10"/>
  <c r="C35" i="9"/>
  <c r="D35" i="8"/>
  <c r="E35" i="8"/>
  <c r="D35" i="7"/>
  <c r="E36" i="2" l="1"/>
  <c r="D35" i="1"/>
  <c r="H35" i="1" s="1"/>
  <c r="L34" i="1"/>
  <c r="D36" i="2"/>
  <c r="M35" i="1"/>
  <c r="L35" i="1"/>
  <c r="A37" i="11"/>
  <c r="A37" i="12"/>
  <c r="A37" i="10"/>
  <c r="D37" i="10" s="1"/>
  <c r="A37" i="9"/>
  <c r="D37" i="9" s="1"/>
  <c r="A37" i="8"/>
  <c r="C37" i="8" s="1"/>
  <c r="A37" i="7"/>
  <c r="C37" i="7" s="1"/>
  <c r="A37" i="6"/>
  <c r="A37" i="5"/>
  <c r="A37" i="1"/>
  <c r="A37" i="2"/>
  <c r="E37" i="2" s="1"/>
  <c r="A38" i="13"/>
  <c r="A38" i="19" s="1"/>
  <c r="K36" i="1"/>
  <c r="J36" i="1"/>
  <c r="G36" i="1"/>
  <c r="C36" i="1"/>
  <c r="B36" i="1"/>
  <c r="D36" i="12"/>
  <c r="C36" i="11"/>
  <c r="C36" i="12"/>
  <c r="E36" i="9"/>
  <c r="C36" i="10"/>
  <c r="C36" i="9"/>
  <c r="E36" i="8"/>
  <c r="D36" i="8"/>
  <c r="D36" i="7"/>
  <c r="D37" i="2"/>
  <c r="C37" i="12" l="1"/>
  <c r="D36" i="1"/>
  <c r="H36" i="1" s="1"/>
  <c r="M36" i="1"/>
  <c r="A38" i="11"/>
  <c r="A38" i="12"/>
  <c r="A38" i="10"/>
  <c r="D38" i="10" s="1"/>
  <c r="A38" i="9"/>
  <c r="D38" i="9" s="1"/>
  <c r="A38" i="8"/>
  <c r="C38" i="8" s="1"/>
  <c r="A38" i="7"/>
  <c r="C38" i="7" s="1"/>
  <c r="A38" i="6"/>
  <c r="A38" i="5"/>
  <c r="A38" i="1"/>
  <c r="A38" i="2"/>
  <c r="E38" i="2" s="1"/>
  <c r="A39" i="13"/>
  <c r="A39" i="19" s="1"/>
  <c r="K37" i="1"/>
  <c r="J37" i="1"/>
  <c r="G37" i="1"/>
  <c r="C37" i="1"/>
  <c r="B37" i="1"/>
  <c r="D37" i="12"/>
  <c r="C37" i="11"/>
  <c r="D37" i="11"/>
  <c r="D38" i="11" s="1"/>
  <c r="E37" i="9"/>
  <c r="C37" i="10"/>
  <c r="C37" i="9"/>
  <c r="D37" i="8"/>
  <c r="E37" i="8"/>
  <c r="D37" i="7"/>
  <c r="D37" i="1" l="1"/>
  <c r="L36" i="1"/>
  <c r="D38" i="2"/>
  <c r="H37" i="1"/>
  <c r="M37" i="1"/>
  <c r="L37" i="1"/>
  <c r="A39" i="11"/>
  <c r="A39" i="12"/>
  <c r="A39" i="10"/>
  <c r="D39" i="10" s="1"/>
  <c r="A39" i="9"/>
  <c r="D39" i="9" s="1"/>
  <c r="A39" i="8"/>
  <c r="C39" i="8" s="1"/>
  <c r="A39" i="7"/>
  <c r="C39" i="7" s="1"/>
  <c r="A39" i="6"/>
  <c r="A39" i="5"/>
  <c r="A39" i="1"/>
  <c r="A39" i="2"/>
  <c r="E39" i="2" s="1"/>
  <c r="A40" i="13"/>
  <c r="A40" i="19" s="1"/>
  <c r="K38" i="1"/>
  <c r="J38" i="1"/>
  <c r="G38" i="1"/>
  <c r="C38" i="1"/>
  <c r="B38" i="1"/>
  <c r="D38" i="12"/>
  <c r="C38" i="11"/>
  <c r="C38" i="12"/>
  <c r="E38" i="9"/>
  <c r="C38" i="10"/>
  <c r="C38" i="9"/>
  <c r="E38" i="8"/>
  <c r="D38" i="8"/>
  <c r="D38" i="7"/>
  <c r="D39" i="2"/>
  <c r="C39" i="12" l="1"/>
  <c r="D38" i="1"/>
  <c r="H38" i="1" s="1"/>
  <c r="M38" i="1"/>
  <c r="A40" i="11"/>
  <c r="A40" i="12"/>
  <c r="A40" i="10"/>
  <c r="D40" i="10" s="1"/>
  <c r="A40" i="9"/>
  <c r="D40" i="9" s="1"/>
  <c r="A40" i="8"/>
  <c r="C40" i="8" s="1"/>
  <c r="A40" i="7"/>
  <c r="C40" i="7" s="1"/>
  <c r="A40" i="6"/>
  <c r="A40" i="5"/>
  <c r="A40" i="1"/>
  <c r="A40" i="2"/>
  <c r="E40" i="2" s="1"/>
  <c r="A41" i="13"/>
  <c r="A41" i="19" s="1"/>
  <c r="K39" i="1"/>
  <c r="J39" i="1"/>
  <c r="G39" i="1"/>
  <c r="C39" i="1"/>
  <c r="B39" i="1"/>
  <c r="D39" i="12"/>
  <c r="C39" i="11"/>
  <c r="D39" i="11"/>
  <c r="D40" i="11" s="1"/>
  <c r="E39" i="9"/>
  <c r="C39" i="10"/>
  <c r="C39" i="9"/>
  <c r="D39" i="8"/>
  <c r="E39" i="8"/>
  <c r="D39" i="7"/>
  <c r="D39" i="1" l="1"/>
  <c r="H39" i="1" s="1"/>
  <c r="D40" i="2"/>
  <c r="L38" i="1"/>
  <c r="M39" i="1"/>
  <c r="L39" i="1"/>
  <c r="J41" i="13"/>
  <c r="A41" i="11"/>
  <c r="A41" i="12"/>
  <c r="A41" i="10"/>
  <c r="A41" i="9"/>
  <c r="A41" i="8"/>
  <c r="A41" i="7"/>
  <c r="A41" i="6"/>
  <c r="A41" i="5"/>
  <c r="A41" i="1"/>
  <c r="A41" i="2"/>
  <c r="D41" i="2" s="1"/>
  <c r="A42" i="13"/>
  <c r="A42" i="19" s="1"/>
  <c r="K40" i="1"/>
  <c r="J40" i="1"/>
  <c r="G40" i="1"/>
  <c r="C40" i="1"/>
  <c r="B40" i="1"/>
  <c r="D40" i="12"/>
  <c r="C40" i="11"/>
  <c r="C40" i="12"/>
  <c r="E40" i="9"/>
  <c r="C40" i="10"/>
  <c r="C40" i="9"/>
  <c r="E40" i="8"/>
  <c r="D40" i="8"/>
  <c r="D40" i="7"/>
  <c r="C2" i="6"/>
  <c r="C3" i="6" s="1"/>
  <c r="C4" i="6" s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D2" i="6"/>
  <c r="D3" i="6" s="1"/>
  <c r="D4" i="6" s="1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F2" i="2"/>
  <c r="B2" i="13" s="1"/>
  <c r="H2" i="1"/>
  <c r="P32" i="4"/>
  <c r="P33" i="4"/>
  <c r="P34" i="4"/>
  <c r="P35" i="4"/>
  <c r="P36" i="4"/>
  <c r="P37" i="4"/>
  <c r="P38" i="4"/>
  <c r="P39" i="4"/>
  <c r="P40" i="4"/>
  <c r="P3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4" i="4"/>
  <c r="P5" i="4"/>
  <c r="P6" i="4"/>
  <c r="P7" i="4"/>
  <c r="P8" i="4"/>
  <c r="P9" i="4"/>
  <c r="P10" i="4"/>
  <c r="P11" i="4"/>
  <c r="P3" i="4"/>
  <c r="AD2" i="1"/>
  <c r="AB2" i="1"/>
  <c r="Z2" i="1"/>
  <c r="X2" i="1"/>
  <c r="V2" i="1"/>
  <c r="N2" i="1"/>
  <c r="T2" i="1"/>
  <c r="R2" i="1"/>
  <c r="P2" i="1"/>
  <c r="F2" i="1"/>
  <c r="E41" i="2" l="1"/>
  <c r="D40" i="1"/>
  <c r="H40" i="1" s="1"/>
  <c r="B2" i="9"/>
  <c r="U2" i="1"/>
  <c r="T3" i="1"/>
  <c r="B2" i="10"/>
  <c r="E2" i="10" s="1"/>
  <c r="N2" i="13" s="1"/>
  <c r="X3" i="1"/>
  <c r="B2" i="11"/>
  <c r="E2" i="11" s="1"/>
  <c r="P2" i="13" s="1"/>
  <c r="AA2" i="1"/>
  <c r="Z3" i="1"/>
  <c r="B2" i="12"/>
  <c r="AC2" i="1"/>
  <c r="AB3" i="1"/>
  <c r="B2" i="6"/>
  <c r="E2" i="6" s="1"/>
  <c r="F2" i="13" s="1"/>
  <c r="N3" i="1"/>
  <c r="W2" i="1"/>
  <c r="V3" i="1"/>
  <c r="B2" i="7"/>
  <c r="E2" i="7" s="1"/>
  <c r="H2" i="13" s="1"/>
  <c r="P3" i="1"/>
  <c r="AE2" i="1"/>
  <c r="AD3" i="1"/>
  <c r="B2" i="8"/>
  <c r="S2" i="1"/>
  <c r="R3" i="1"/>
  <c r="M40" i="1"/>
  <c r="L40" i="1"/>
  <c r="J42" i="13"/>
  <c r="A42" i="11"/>
  <c r="A42" i="12"/>
  <c r="A42" i="10"/>
  <c r="A42" i="9"/>
  <c r="A42" i="8"/>
  <c r="A42" i="7"/>
  <c r="A42" i="6"/>
  <c r="A42" i="5"/>
  <c r="A42" i="1"/>
  <c r="A42" i="2"/>
  <c r="E42" i="2" s="1"/>
  <c r="A43" i="13"/>
  <c r="A43" i="19" s="1"/>
  <c r="K41" i="1"/>
  <c r="J41" i="1"/>
  <c r="M41" i="1" s="1"/>
  <c r="N41" i="1" s="1"/>
  <c r="G41" i="1"/>
  <c r="C41" i="1"/>
  <c r="B41" i="1"/>
  <c r="D41" i="1" s="1"/>
  <c r="D41" i="6"/>
  <c r="C41" i="6"/>
  <c r="D41" i="7"/>
  <c r="C41" i="7"/>
  <c r="E41" i="8"/>
  <c r="D41" i="8"/>
  <c r="C41" i="8"/>
  <c r="E41" i="9"/>
  <c r="D41" i="9"/>
  <c r="C41" i="9"/>
  <c r="D41" i="10"/>
  <c r="C41" i="10"/>
  <c r="D41" i="12"/>
  <c r="C41" i="12"/>
  <c r="D41" i="11"/>
  <c r="C41" i="11"/>
  <c r="Q2" i="1"/>
  <c r="Y2" i="1"/>
  <c r="O2" i="1"/>
  <c r="S3" i="1" l="1"/>
  <c r="B3" i="8"/>
  <c r="R4" i="1"/>
  <c r="Y3" i="1"/>
  <c r="B3" i="10"/>
  <c r="E3" i="10" s="1"/>
  <c r="N3" i="13" s="1"/>
  <c r="X4" i="1"/>
  <c r="AE3" i="1"/>
  <c r="AD4" i="1"/>
  <c r="AC3" i="1"/>
  <c r="B3" i="12"/>
  <c r="AB4" i="1"/>
  <c r="U3" i="1"/>
  <c r="B3" i="9"/>
  <c r="T4" i="1"/>
  <c r="AA3" i="1"/>
  <c r="B3" i="11"/>
  <c r="Z4" i="1"/>
  <c r="W3" i="1"/>
  <c r="V4" i="1"/>
  <c r="B3" i="6"/>
  <c r="E3" i="6" s="1"/>
  <c r="F3" i="13" s="1"/>
  <c r="O3" i="1"/>
  <c r="N4" i="1"/>
  <c r="D42" i="2"/>
  <c r="G2" i="8"/>
  <c r="F2" i="8"/>
  <c r="P4" i="1"/>
  <c r="Q3" i="1"/>
  <c r="B3" i="7"/>
  <c r="E3" i="7" s="1"/>
  <c r="H3" i="13" s="1"/>
  <c r="G2" i="9"/>
  <c r="F2" i="9"/>
  <c r="I41" i="1"/>
  <c r="E41" i="1"/>
  <c r="H41" i="1"/>
  <c r="O41" i="1"/>
  <c r="B41" i="6"/>
  <c r="E41" i="6" s="1"/>
  <c r="F41" i="13" s="1"/>
  <c r="L41" i="1"/>
  <c r="J43" i="13"/>
  <c r="A43" i="11"/>
  <c r="A43" i="12"/>
  <c r="A43" i="10"/>
  <c r="A43" i="9"/>
  <c r="A43" i="8"/>
  <c r="A43" i="7"/>
  <c r="A43" i="6"/>
  <c r="A43" i="5"/>
  <c r="A43" i="1"/>
  <c r="A43" i="2"/>
  <c r="D43" i="2" s="1"/>
  <c r="A44" i="13"/>
  <c r="A44" i="19" s="1"/>
  <c r="K42" i="1"/>
  <c r="J42" i="1"/>
  <c r="M42" i="1" s="1"/>
  <c r="G42" i="1"/>
  <c r="C42" i="1"/>
  <c r="B42" i="1"/>
  <c r="D42" i="1" s="1"/>
  <c r="D42" i="6"/>
  <c r="C42" i="6"/>
  <c r="D42" i="7"/>
  <c r="C42" i="7"/>
  <c r="E42" i="8"/>
  <c r="D42" i="8"/>
  <c r="C42" i="8"/>
  <c r="E42" i="9"/>
  <c r="D42" i="9"/>
  <c r="C42" i="9"/>
  <c r="D42" i="10"/>
  <c r="C42" i="10"/>
  <c r="D42" i="12"/>
  <c r="C42" i="12"/>
  <c r="D42" i="11"/>
  <c r="C42" i="11"/>
  <c r="AF2" i="1"/>
  <c r="E43" i="2"/>
  <c r="AF3" i="1" l="1"/>
  <c r="H2" i="9"/>
  <c r="L2" i="13" s="1"/>
  <c r="AE4" i="1"/>
  <c r="AD5" i="1"/>
  <c r="O4" i="1"/>
  <c r="B4" i="6"/>
  <c r="E4" i="6" s="1"/>
  <c r="F4" i="13" s="1"/>
  <c r="N5" i="1"/>
  <c r="U4" i="1"/>
  <c r="B4" i="9"/>
  <c r="T5" i="1"/>
  <c r="B4" i="10"/>
  <c r="E4" i="10" s="1"/>
  <c r="N4" i="13" s="1"/>
  <c r="Y4" i="1"/>
  <c r="X5" i="1"/>
  <c r="G3" i="9"/>
  <c r="F3" i="9"/>
  <c r="H3" i="9" s="1"/>
  <c r="L3" i="13" s="1"/>
  <c r="Q4" i="1"/>
  <c r="B4" i="7"/>
  <c r="E4" i="7" s="1"/>
  <c r="H4" i="13" s="1"/>
  <c r="P5" i="1"/>
  <c r="W4" i="1"/>
  <c r="V5" i="1"/>
  <c r="AC4" i="1"/>
  <c r="B4" i="12"/>
  <c r="AB5" i="1"/>
  <c r="S4" i="1"/>
  <c r="B4" i="8"/>
  <c r="R5" i="1"/>
  <c r="G3" i="8"/>
  <c r="F3" i="8"/>
  <c r="AA4" i="1"/>
  <c r="B4" i="11"/>
  <c r="Z5" i="1"/>
  <c r="I42" i="1"/>
  <c r="E42" i="1"/>
  <c r="H42" i="1"/>
  <c r="AB42" i="1"/>
  <c r="Z42" i="1"/>
  <c r="T42" i="1"/>
  <c r="R42" i="1"/>
  <c r="P42" i="1"/>
  <c r="N42" i="1"/>
  <c r="L42" i="1"/>
  <c r="AD41" i="1"/>
  <c r="AC41" i="1"/>
  <c r="B41" i="12"/>
  <c r="E41" i="12" s="1"/>
  <c r="R41" i="13" s="1"/>
  <c r="AA41" i="1"/>
  <c r="B41" i="11"/>
  <c r="E41" i="11" s="1"/>
  <c r="P41" i="13" s="1"/>
  <c r="V41" i="1"/>
  <c r="U41" i="1"/>
  <c r="B41" i="9"/>
  <c r="S41" i="1"/>
  <c r="B41" i="8"/>
  <c r="Q41" i="1"/>
  <c r="B41" i="7"/>
  <c r="E41" i="7" s="1"/>
  <c r="H41" i="13" s="1"/>
  <c r="B41" i="2"/>
  <c r="F41" i="1"/>
  <c r="J44" i="13"/>
  <c r="A44" i="11"/>
  <c r="A44" i="12"/>
  <c r="A44" i="10"/>
  <c r="A44" i="9"/>
  <c r="A44" i="8"/>
  <c r="A44" i="7"/>
  <c r="A44" i="6"/>
  <c r="A44" i="5"/>
  <c r="A44" i="1"/>
  <c r="A44" i="2"/>
  <c r="E44" i="2" s="1"/>
  <c r="A45" i="13"/>
  <c r="A45" i="19" s="1"/>
  <c r="K43" i="1"/>
  <c r="J43" i="1"/>
  <c r="M43" i="1" s="1"/>
  <c r="G43" i="1"/>
  <c r="C43" i="1"/>
  <c r="B43" i="1"/>
  <c r="D43" i="1" s="1"/>
  <c r="D43" i="6"/>
  <c r="C43" i="6"/>
  <c r="D43" i="7"/>
  <c r="C43" i="7"/>
  <c r="E43" i="8"/>
  <c r="D43" i="8"/>
  <c r="C43" i="8"/>
  <c r="E43" i="9"/>
  <c r="D43" i="9"/>
  <c r="C43" i="9"/>
  <c r="D43" i="10"/>
  <c r="C43" i="10"/>
  <c r="D43" i="12"/>
  <c r="C43" i="12"/>
  <c r="D43" i="11"/>
  <c r="C43" i="11"/>
  <c r="D44" i="2" l="1"/>
  <c r="B5" i="8"/>
  <c r="S5" i="1"/>
  <c r="R6" i="1"/>
  <c r="U5" i="1"/>
  <c r="T6" i="1"/>
  <c r="B5" i="9"/>
  <c r="F4" i="8"/>
  <c r="G4" i="8"/>
  <c r="F4" i="9"/>
  <c r="G4" i="9"/>
  <c r="AA5" i="1"/>
  <c r="B5" i="11"/>
  <c r="Z6" i="1"/>
  <c r="O5" i="1"/>
  <c r="B5" i="6"/>
  <c r="E5" i="6" s="1"/>
  <c r="F5" i="13" s="1"/>
  <c r="N6" i="1"/>
  <c r="AF4" i="1"/>
  <c r="B5" i="10"/>
  <c r="E5" i="10" s="1"/>
  <c r="N5" i="13" s="1"/>
  <c r="Y5" i="1"/>
  <c r="X6" i="1"/>
  <c r="P6" i="1"/>
  <c r="Q5" i="1"/>
  <c r="B5" i="7"/>
  <c r="E5" i="7" s="1"/>
  <c r="H5" i="13" s="1"/>
  <c r="B5" i="12"/>
  <c r="AC5" i="1"/>
  <c r="AB6" i="1"/>
  <c r="W5" i="1"/>
  <c r="V6" i="1"/>
  <c r="AE5" i="1"/>
  <c r="AD6" i="1"/>
  <c r="I43" i="1"/>
  <c r="E43" i="1"/>
  <c r="H43" i="1"/>
  <c r="AB43" i="1"/>
  <c r="Z43" i="1"/>
  <c r="T43" i="1"/>
  <c r="R43" i="1"/>
  <c r="P43" i="1"/>
  <c r="N43" i="1"/>
  <c r="Y41" i="1"/>
  <c r="X42" i="1"/>
  <c r="B41" i="10"/>
  <c r="E41" i="10" s="1"/>
  <c r="N41" i="13" s="1"/>
  <c r="L43" i="1"/>
  <c r="F41" i="2"/>
  <c r="B41" i="13" s="1"/>
  <c r="F41" i="8"/>
  <c r="G41" i="8"/>
  <c r="F41" i="9"/>
  <c r="G41" i="9"/>
  <c r="H41" i="9" s="1"/>
  <c r="L41" i="13" s="1"/>
  <c r="W41" i="1"/>
  <c r="V42" i="1"/>
  <c r="AF41" i="1"/>
  <c r="AE41" i="1"/>
  <c r="AD42" i="1"/>
  <c r="O42" i="1"/>
  <c r="B42" i="6"/>
  <c r="E42" i="6" s="1"/>
  <c r="F42" i="13" s="1"/>
  <c r="Q42" i="1"/>
  <c r="B42" i="7"/>
  <c r="E42" i="7" s="1"/>
  <c r="H42" i="13" s="1"/>
  <c r="S42" i="1"/>
  <c r="B42" i="8"/>
  <c r="U42" i="1"/>
  <c r="B42" i="9"/>
  <c r="AA42" i="1"/>
  <c r="B42" i="11"/>
  <c r="E42" i="11" s="1"/>
  <c r="P42" i="13" s="1"/>
  <c r="AC42" i="1"/>
  <c r="B42" i="12"/>
  <c r="E42" i="12" s="1"/>
  <c r="R42" i="13" s="1"/>
  <c r="B42" i="2"/>
  <c r="F42" i="1"/>
  <c r="J45" i="13"/>
  <c r="A45" i="11"/>
  <c r="A45" i="12"/>
  <c r="A45" i="10"/>
  <c r="A45" i="9"/>
  <c r="A45" i="8"/>
  <c r="A45" i="7"/>
  <c r="A45" i="6"/>
  <c r="A45" i="5"/>
  <c r="A45" i="1"/>
  <c r="A45" i="2"/>
  <c r="E45" i="2" s="1"/>
  <c r="A46" i="13"/>
  <c r="A46" i="19" s="1"/>
  <c r="K44" i="1"/>
  <c r="J44" i="1"/>
  <c r="M44" i="1" s="1"/>
  <c r="G44" i="1"/>
  <c r="C44" i="1"/>
  <c r="B44" i="1"/>
  <c r="D44" i="1" s="1"/>
  <c r="D44" i="6"/>
  <c r="C44" i="6"/>
  <c r="D44" i="7"/>
  <c r="C44" i="7"/>
  <c r="E44" i="8"/>
  <c r="D44" i="8"/>
  <c r="C44" i="8"/>
  <c r="E44" i="9"/>
  <c r="D44" i="9"/>
  <c r="C44" i="9"/>
  <c r="D44" i="10"/>
  <c r="C44" i="10"/>
  <c r="D44" i="12"/>
  <c r="C44" i="12"/>
  <c r="D44" i="11"/>
  <c r="C44" i="11"/>
  <c r="H2" i="8"/>
  <c r="J2" i="13" s="1"/>
  <c r="T2" i="13" s="1"/>
  <c r="H4" i="9" l="1"/>
  <c r="L4" i="13" s="1"/>
  <c r="D45" i="2"/>
  <c r="B6" i="6"/>
  <c r="E6" i="6" s="1"/>
  <c r="F6" i="13" s="1"/>
  <c r="O6" i="1"/>
  <c r="N7" i="1"/>
  <c r="G5" i="9"/>
  <c r="F5" i="9"/>
  <c r="U6" i="1"/>
  <c r="B6" i="9"/>
  <c r="T7" i="1"/>
  <c r="W6" i="1"/>
  <c r="V7" i="1"/>
  <c r="B6" i="10"/>
  <c r="E6" i="10" s="1"/>
  <c r="N6" i="13" s="1"/>
  <c r="Y6" i="1"/>
  <c r="X7" i="1"/>
  <c r="AE6" i="1"/>
  <c r="AD7" i="1"/>
  <c r="S2" i="13"/>
  <c r="B2" i="19"/>
  <c r="Q6" i="1"/>
  <c r="B6" i="7"/>
  <c r="E6" i="7" s="1"/>
  <c r="H6" i="13" s="1"/>
  <c r="P7" i="1"/>
  <c r="Z7" i="1"/>
  <c r="AA6" i="1"/>
  <c r="B6" i="11"/>
  <c r="AF5" i="1"/>
  <c r="S6" i="1"/>
  <c r="B6" i="8"/>
  <c r="R7" i="1"/>
  <c r="AC6" i="1"/>
  <c r="B6" i="12"/>
  <c r="AB7" i="1"/>
  <c r="G5" i="8"/>
  <c r="F5" i="8"/>
  <c r="I44" i="1"/>
  <c r="E44" i="1"/>
  <c r="H44" i="1"/>
  <c r="AB44" i="1"/>
  <c r="Z44" i="1"/>
  <c r="T44" i="1"/>
  <c r="R44" i="1"/>
  <c r="P44" i="1"/>
  <c r="N44" i="1"/>
  <c r="L44" i="1"/>
  <c r="C42" i="2"/>
  <c r="F42" i="2"/>
  <c r="B42" i="13" s="1"/>
  <c r="F42" i="9"/>
  <c r="G42" i="9"/>
  <c r="H42" i="9" s="1"/>
  <c r="L42" i="13" s="1"/>
  <c r="F42" i="8"/>
  <c r="G42" i="8"/>
  <c r="AE42" i="1"/>
  <c r="AD43" i="1"/>
  <c r="W42" i="1"/>
  <c r="V43" i="1"/>
  <c r="Y42" i="1"/>
  <c r="AF42" i="1" s="1"/>
  <c r="X43" i="1"/>
  <c r="B42" i="10"/>
  <c r="E42" i="10" s="1"/>
  <c r="N42" i="13" s="1"/>
  <c r="O43" i="1"/>
  <c r="B43" i="6"/>
  <c r="E43" i="6" s="1"/>
  <c r="F43" i="13" s="1"/>
  <c r="Q43" i="1"/>
  <c r="B43" i="7"/>
  <c r="E43" i="7" s="1"/>
  <c r="H43" i="13" s="1"/>
  <c r="S43" i="1"/>
  <c r="B43" i="8"/>
  <c r="U43" i="1"/>
  <c r="B43" i="9"/>
  <c r="AA43" i="1"/>
  <c r="B43" i="11"/>
  <c r="E43" i="11" s="1"/>
  <c r="P43" i="13" s="1"/>
  <c r="AC43" i="1"/>
  <c r="B43" i="12"/>
  <c r="E43" i="12" s="1"/>
  <c r="R43" i="13" s="1"/>
  <c r="B43" i="2"/>
  <c r="F43" i="1"/>
  <c r="J46" i="13"/>
  <c r="A46" i="11"/>
  <c r="A46" i="12"/>
  <c r="A46" i="10"/>
  <c r="A46" i="9"/>
  <c r="A46" i="8"/>
  <c r="A46" i="7"/>
  <c r="A46" i="6"/>
  <c r="A46" i="5"/>
  <c r="A46" i="1"/>
  <c r="A46" i="2"/>
  <c r="D46" i="2" s="1"/>
  <c r="A47" i="13"/>
  <c r="A47" i="19" s="1"/>
  <c r="K45" i="1"/>
  <c r="J45" i="1"/>
  <c r="M45" i="1" s="1"/>
  <c r="G45" i="1"/>
  <c r="C45" i="1"/>
  <c r="B45" i="1"/>
  <c r="D45" i="1" s="1"/>
  <c r="D45" i="6"/>
  <c r="C45" i="6"/>
  <c r="D45" i="7"/>
  <c r="C45" i="7"/>
  <c r="E45" i="8"/>
  <c r="D45" i="8"/>
  <c r="C45" i="8"/>
  <c r="E45" i="9"/>
  <c r="D45" i="9"/>
  <c r="C45" i="9"/>
  <c r="D45" i="10"/>
  <c r="C45" i="10"/>
  <c r="D45" i="12"/>
  <c r="C45" i="12"/>
  <c r="D45" i="11"/>
  <c r="C45" i="11"/>
  <c r="E46" i="2"/>
  <c r="AD8" i="1" l="1"/>
  <c r="AE7" i="1"/>
  <c r="B7" i="7"/>
  <c r="E7" i="7" s="1"/>
  <c r="H7" i="13" s="1"/>
  <c r="P8" i="1"/>
  <c r="Q7" i="1"/>
  <c r="AF6" i="1"/>
  <c r="S7" i="1"/>
  <c r="B7" i="8"/>
  <c r="R8" i="1"/>
  <c r="B7" i="6"/>
  <c r="O7" i="1"/>
  <c r="N8" i="1"/>
  <c r="U7" i="1"/>
  <c r="B7" i="9"/>
  <c r="T8" i="1"/>
  <c r="G6" i="9"/>
  <c r="H6" i="9" s="1"/>
  <c r="L6" i="13" s="1"/>
  <c r="F6" i="9"/>
  <c r="AC7" i="1"/>
  <c r="B7" i="12"/>
  <c r="AB8" i="1"/>
  <c r="X8" i="1"/>
  <c r="B7" i="10"/>
  <c r="E7" i="10" s="1"/>
  <c r="N7" i="13" s="1"/>
  <c r="Y7" i="1"/>
  <c r="H5" i="9"/>
  <c r="L5" i="13" s="1"/>
  <c r="F6" i="8"/>
  <c r="G6" i="8"/>
  <c r="V8" i="1"/>
  <c r="W7" i="1"/>
  <c r="B7" i="11"/>
  <c r="Z8" i="1"/>
  <c r="AA7" i="1"/>
  <c r="I45" i="1"/>
  <c r="E45" i="1"/>
  <c r="H45" i="1"/>
  <c r="AB45" i="1"/>
  <c r="Z45" i="1"/>
  <c r="T45" i="1"/>
  <c r="R45" i="1"/>
  <c r="P45" i="1"/>
  <c r="N45" i="1"/>
  <c r="L45" i="1"/>
  <c r="C43" i="2"/>
  <c r="F43" i="2"/>
  <c r="B43" i="13" s="1"/>
  <c r="F43" i="9"/>
  <c r="G43" i="9"/>
  <c r="H43" i="9" s="1"/>
  <c r="L43" i="13" s="1"/>
  <c r="F43" i="8"/>
  <c r="G43" i="8"/>
  <c r="Y43" i="1"/>
  <c r="AF43" i="1" s="1"/>
  <c r="X44" i="1"/>
  <c r="B43" i="10"/>
  <c r="E43" i="10" s="1"/>
  <c r="N43" i="13" s="1"/>
  <c r="W43" i="1"/>
  <c r="V44" i="1"/>
  <c r="AE43" i="1"/>
  <c r="AD44" i="1"/>
  <c r="O44" i="1"/>
  <c r="B44" i="6"/>
  <c r="E44" i="6" s="1"/>
  <c r="F44" i="13" s="1"/>
  <c r="Q44" i="1"/>
  <c r="B44" i="7"/>
  <c r="E44" i="7" s="1"/>
  <c r="H44" i="13" s="1"/>
  <c r="S44" i="1"/>
  <c r="B44" i="8"/>
  <c r="U44" i="1"/>
  <c r="B44" i="9"/>
  <c r="AA44" i="1"/>
  <c r="B44" i="11"/>
  <c r="E44" i="11" s="1"/>
  <c r="P44" i="13" s="1"/>
  <c r="AC44" i="1"/>
  <c r="B44" i="12"/>
  <c r="E44" i="12" s="1"/>
  <c r="R44" i="13" s="1"/>
  <c r="B44" i="2"/>
  <c r="F44" i="1"/>
  <c r="J47" i="13"/>
  <c r="A47" i="11"/>
  <c r="A47" i="12"/>
  <c r="A47" i="10"/>
  <c r="A47" i="9"/>
  <c r="A47" i="8"/>
  <c r="A47" i="7"/>
  <c r="A47" i="6"/>
  <c r="A47" i="5"/>
  <c r="A47" i="1"/>
  <c r="A47" i="2"/>
  <c r="A48" i="13"/>
  <c r="A48" i="19" s="1"/>
  <c r="K46" i="1"/>
  <c r="J46" i="1"/>
  <c r="M46" i="1" s="1"/>
  <c r="G46" i="1"/>
  <c r="C46" i="1"/>
  <c r="B46" i="1"/>
  <c r="D46" i="1" s="1"/>
  <c r="D46" i="6"/>
  <c r="C46" i="6"/>
  <c r="D46" i="7"/>
  <c r="C46" i="7"/>
  <c r="E46" i="8"/>
  <c r="D46" i="8"/>
  <c r="C46" i="8"/>
  <c r="E46" i="9"/>
  <c r="D46" i="9"/>
  <c r="C46" i="9"/>
  <c r="D46" i="10"/>
  <c r="C46" i="10"/>
  <c r="D46" i="12"/>
  <c r="C46" i="12"/>
  <c r="D46" i="11"/>
  <c r="C46" i="11"/>
  <c r="O2" i="13"/>
  <c r="Q2" i="13"/>
  <c r="K2" i="13"/>
  <c r="M2" i="13"/>
  <c r="G2" i="13"/>
  <c r="I2" i="13"/>
  <c r="C2" i="13"/>
  <c r="E2" i="13"/>
  <c r="E7" i="6"/>
  <c r="F7" i="13" s="1"/>
  <c r="E47" i="2"/>
  <c r="D47" i="2"/>
  <c r="AF7" i="1" l="1"/>
  <c r="T9" i="1"/>
  <c r="U8" i="1"/>
  <c r="B8" i="9"/>
  <c r="B8" i="10"/>
  <c r="E8" i="10" s="1"/>
  <c r="N8" i="13" s="1"/>
  <c r="Y8" i="1"/>
  <c r="X9" i="1"/>
  <c r="AC8" i="1"/>
  <c r="B8" i="12"/>
  <c r="AB9" i="1"/>
  <c r="O8" i="1"/>
  <c r="B8" i="6"/>
  <c r="E8" i="6" s="1"/>
  <c r="F8" i="13" s="1"/>
  <c r="N9" i="1"/>
  <c r="P9" i="1"/>
  <c r="B8" i="7"/>
  <c r="E8" i="7" s="1"/>
  <c r="H8" i="13" s="1"/>
  <c r="Q8" i="1"/>
  <c r="G7" i="8"/>
  <c r="F7" i="8"/>
  <c r="W8" i="1"/>
  <c r="V9" i="1"/>
  <c r="Z9" i="1"/>
  <c r="B8" i="11"/>
  <c r="AA8" i="1"/>
  <c r="F7" i="9"/>
  <c r="G7" i="9"/>
  <c r="S8" i="1"/>
  <c r="B8" i="8"/>
  <c r="R9" i="1"/>
  <c r="AE8" i="1"/>
  <c r="AD9" i="1"/>
  <c r="I46" i="1"/>
  <c r="E46" i="1"/>
  <c r="H46" i="1"/>
  <c r="AB46" i="1"/>
  <c r="Z46" i="1"/>
  <c r="T46" i="1"/>
  <c r="R46" i="1"/>
  <c r="P46" i="1"/>
  <c r="N46" i="1"/>
  <c r="L46" i="1"/>
  <c r="C44" i="2"/>
  <c r="F44" i="2"/>
  <c r="B44" i="13" s="1"/>
  <c r="F44" i="9"/>
  <c r="G44" i="9"/>
  <c r="H44" i="9" s="1"/>
  <c r="L44" i="13" s="1"/>
  <c r="F44" i="8"/>
  <c r="G44" i="8"/>
  <c r="AE44" i="1"/>
  <c r="AD45" i="1"/>
  <c r="W44" i="1"/>
  <c r="V45" i="1"/>
  <c r="Y44" i="1"/>
  <c r="AF44" i="1" s="1"/>
  <c r="X45" i="1"/>
  <c r="B44" i="10"/>
  <c r="E44" i="10" s="1"/>
  <c r="N44" i="13" s="1"/>
  <c r="O45" i="1"/>
  <c r="B45" i="6"/>
  <c r="E45" i="6" s="1"/>
  <c r="F45" i="13" s="1"/>
  <c r="Q45" i="1"/>
  <c r="B45" i="7"/>
  <c r="E45" i="7" s="1"/>
  <c r="H45" i="13" s="1"/>
  <c r="S45" i="1"/>
  <c r="B45" i="8"/>
  <c r="U45" i="1"/>
  <c r="B45" i="9"/>
  <c r="AA45" i="1"/>
  <c r="B45" i="11"/>
  <c r="E45" i="11" s="1"/>
  <c r="P45" i="13" s="1"/>
  <c r="AC45" i="1"/>
  <c r="B45" i="12"/>
  <c r="E45" i="12" s="1"/>
  <c r="R45" i="13" s="1"/>
  <c r="B45" i="2"/>
  <c r="F45" i="1"/>
  <c r="J48" i="13"/>
  <c r="A48" i="11"/>
  <c r="A48" i="12"/>
  <c r="A48" i="10"/>
  <c r="A48" i="9"/>
  <c r="A48" i="8"/>
  <c r="A48" i="7"/>
  <c r="A48" i="6"/>
  <c r="A48" i="5"/>
  <c r="A48" i="1"/>
  <c r="A48" i="2"/>
  <c r="D48" i="2" s="1"/>
  <c r="A49" i="13"/>
  <c r="A49" i="19" s="1"/>
  <c r="K47" i="1"/>
  <c r="J47" i="1"/>
  <c r="M47" i="1" s="1"/>
  <c r="G47" i="1"/>
  <c r="C47" i="1"/>
  <c r="B47" i="1"/>
  <c r="D47" i="1" s="1"/>
  <c r="D47" i="6"/>
  <c r="C47" i="6"/>
  <c r="D47" i="7"/>
  <c r="C47" i="7"/>
  <c r="E47" i="8"/>
  <c r="D47" i="8"/>
  <c r="C47" i="8"/>
  <c r="E47" i="9"/>
  <c r="D47" i="9"/>
  <c r="C47" i="9"/>
  <c r="D47" i="10"/>
  <c r="C47" i="10"/>
  <c r="D47" i="12"/>
  <c r="C47" i="12"/>
  <c r="D47" i="11"/>
  <c r="C47" i="11"/>
  <c r="E48" i="2" l="1"/>
  <c r="H7" i="9"/>
  <c r="L7" i="13" s="1"/>
  <c r="X10" i="1"/>
  <c r="B9" i="10"/>
  <c r="E9" i="10" s="1"/>
  <c r="N9" i="13" s="1"/>
  <c r="Y9" i="1"/>
  <c r="AE9" i="1"/>
  <c r="AD10" i="1"/>
  <c r="B9" i="7"/>
  <c r="E9" i="7" s="1"/>
  <c r="H9" i="13" s="1"/>
  <c r="P10" i="1"/>
  <c r="Q9" i="1"/>
  <c r="B9" i="11"/>
  <c r="Z10" i="1"/>
  <c r="AA9" i="1"/>
  <c r="B9" i="6"/>
  <c r="E9" i="6" s="1"/>
  <c r="F9" i="13" s="1"/>
  <c r="O9" i="1"/>
  <c r="N10" i="1"/>
  <c r="S9" i="1"/>
  <c r="B9" i="8"/>
  <c r="R10" i="1"/>
  <c r="V10" i="1"/>
  <c r="W9" i="1"/>
  <c r="G8" i="9"/>
  <c r="F8" i="9"/>
  <c r="AF8" i="1"/>
  <c r="F8" i="8"/>
  <c r="G8" i="8"/>
  <c r="AC9" i="1"/>
  <c r="B9" i="12"/>
  <c r="AB10" i="1"/>
  <c r="U9" i="1"/>
  <c r="B9" i="9"/>
  <c r="T10" i="1"/>
  <c r="I47" i="1"/>
  <c r="E47" i="1"/>
  <c r="H47" i="1"/>
  <c r="AB47" i="1"/>
  <c r="Z47" i="1"/>
  <c r="T47" i="1"/>
  <c r="R47" i="1"/>
  <c r="P47" i="1"/>
  <c r="N47" i="1"/>
  <c r="L47" i="1"/>
  <c r="C45" i="2"/>
  <c r="F45" i="2"/>
  <c r="B45" i="13" s="1"/>
  <c r="F45" i="9"/>
  <c r="G45" i="9"/>
  <c r="H45" i="9" s="1"/>
  <c r="L45" i="13" s="1"/>
  <c r="F45" i="8"/>
  <c r="G45" i="8"/>
  <c r="Y45" i="1"/>
  <c r="AF45" i="1" s="1"/>
  <c r="X46" i="1"/>
  <c r="B45" i="10"/>
  <c r="E45" i="10" s="1"/>
  <c r="N45" i="13" s="1"/>
  <c r="W45" i="1"/>
  <c r="V46" i="1"/>
  <c r="AE45" i="1"/>
  <c r="AD46" i="1"/>
  <c r="O46" i="1"/>
  <c r="B46" i="6"/>
  <c r="E46" i="6" s="1"/>
  <c r="F46" i="13" s="1"/>
  <c r="Q46" i="1"/>
  <c r="B46" i="7"/>
  <c r="E46" i="7" s="1"/>
  <c r="H46" i="13" s="1"/>
  <c r="S46" i="1"/>
  <c r="B46" i="8"/>
  <c r="U46" i="1"/>
  <c r="B46" i="9"/>
  <c r="AA46" i="1"/>
  <c r="B46" i="11"/>
  <c r="E46" i="11" s="1"/>
  <c r="P46" i="13" s="1"/>
  <c r="AC46" i="1"/>
  <c r="B46" i="12"/>
  <c r="E46" i="12" s="1"/>
  <c r="R46" i="13" s="1"/>
  <c r="B46" i="2"/>
  <c r="F46" i="1"/>
  <c r="J49" i="13"/>
  <c r="A49" i="11"/>
  <c r="A49" i="12"/>
  <c r="A49" i="10"/>
  <c r="A49" i="9"/>
  <c r="A49" i="8"/>
  <c r="A49" i="7"/>
  <c r="A49" i="6"/>
  <c r="A49" i="5"/>
  <c r="A49" i="1"/>
  <c r="A49" i="2"/>
  <c r="E49" i="2" s="1"/>
  <c r="A50" i="13"/>
  <c r="A50" i="19" s="1"/>
  <c r="K48" i="1"/>
  <c r="J48" i="1"/>
  <c r="M48" i="1" s="1"/>
  <c r="G48" i="1"/>
  <c r="C48" i="1"/>
  <c r="B48" i="1"/>
  <c r="D48" i="1" s="1"/>
  <c r="D48" i="6"/>
  <c r="C48" i="6"/>
  <c r="D48" i="7"/>
  <c r="C48" i="7"/>
  <c r="E48" i="8"/>
  <c r="D48" i="8"/>
  <c r="C48" i="8"/>
  <c r="E48" i="9"/>
  <c r="D48" i="9"/>
  <c r="C48" i="9"/>
  <c r="D48" i="10"/>
  <c r="C48" i="10"/>
  <c r="D48" i="12"/>
  <c r="C48" i="12"/>
  <c r="D48" i="11"/>
  <c r="C48" i="11"/>
  <c r="D49" i="2" l="1"/>
  <c r="H8" i="9"/>
  <c r="L8" i="13" s="1"/>
  <c r="G9" i="8"/>
  <c r="F9" i="8"/>
  <c r="P11" i="1"/>
  <c r="B10" i="7"/>
  <c r="E10" i="7" s="1"/>
  <c r="H10" i="13" s="1"/>
  <c r="Q10" i="1"/>
  <c r="T11" i="1"/>
  <c r="U10" i="1"/>
  <c r="B10" i="9"/>
  <c r="O10" i="1"/>
  <c r="B10" i="6"/>
  <c r="N11" i="1"/>
  <c r="F9" i="9"/>
  <c r="G9" i="9"/>
  <c r="AE10" i="1"/>
  <c r="AD11" i="1"/>
  <c r="AC10" i="1"/>
  <c r="B10" i="12"/>
  <c r="AB11" i="1"/>
  <c r="AF9" i="1"/>
  <c r="W10" i="1"/>
  <c r="V11" i="1"/>
  <c r="Z11" i="1"/>
  <c r="B10" i="11"/>
  <c r="AA10" i="1"/>
  <c r="S10" i="1"/>
  <c r="B10" i="8"/>
  <c r="R11" i="1"/>
  <c r="B10" i="10"/>
  <c r="E10" i="10" s="1"/>
  <c r="N10" i="13" s="1"/>
  <c r="Y10" i="1"/>
  <c r="X11" i="1"/>
  <c r="I48" i="1"/>
  <c r="E48" i="1"/>
  <c r="H48" i="1"/>
  <c r="AB48" i="1"/>
  <c r="Z48" i="1"/>
  <c r="T48" i="1"/>
  <c r="R48" i="1"/>
  <c r="P48" i="1"/>
  <c r="N48" i="1"/>
  <c r="L48" i="1"/>
  <c r="C46" i="2"/>
  <c r="F46" i="2"/>
  <c r="B46" i="13" s="1"/>
  <c r="F46" i="9"/>
  <c r="G46" i="9"/>
  <c r="H46" i="9" s="1"/>
  <c r="L46" i="13" s="1"/>
  <c r="F46" i="8"/>
  <c r="G46" i="8"/>
  <c r="AE46" i="1"/>
  <c r="AD47" i="1"/>
  <c r="W46" i="1"/>
  <c r="V47" i="1"/>
  <c r="Y46" i="1"/>
  <c r="AF46" i="1" s="1"/>
  <c r="X47" i="1"/>
  <c r="B46" i="10"/>
  <c r="E46" i="10" s="1"/>
  <c r="N46" i="13" s="1"/>
  <c r="O47" i="1"/>
  <c r="B47" i="6"/>
  <c r="E47" i="6" s="1"/>
  <c r="F47" i="13" s="1"/>
  <c r="Q47" i="1"/>
  <c r="B47" i="7"/>
  <c r="E47" i="7" s="1"/>
  <c r="H47" i="13" s="1"/>
  <c r="S47" i="1"/>
  <c r="B47" i="8"/>
  <c r="U47" i="1"/>
  <c r="B47" i="9"/>
  <c r="AA47" i="1"/>
  <c r="B47" i="11"/>
  <c r="E47" i="11" s="1"/>
  <c r="P47" i="13" s="1"/>
  <c r="AC47" i="1"/>
  <c r="B47" i="12"/>
  <c r="E47" i="12" s="1"/>
  <c r="R47" i="13" s="1"/>
  <c r="B47" i="2"/>
  <c r="F47" i="1"/>
  <c r="J50" i="13"/>
  <c r="A50" i="11"/>
  <c r="A50" i="12"/>
  <c r="A50" i="10"/>
  <c r="A50" i="9"/>
  <c r="A50" i="8"/>
  <c r="A50" i="7"/>
  <c r="A50" i="6"/>
  <c r="A50" i="5"/>
  <c r="A50" i="1"/>
  <c r="A50" i="2"/>
  <c r="D50" i="2" s="1"/>
  <c r="A51" i="13"/>
  <c r="A51" i="19" s="1"/>
  <c r="K49" i="1"/>
  <c r="J49" i="1"/>
  <c r="M49" i="1" s="1"/>
  <c r="G49" i="1"/>
  <c r="C49" i="1"/>
  <c r="B49" i="1"/>
  <c r="D49" i="1" s="1"/>
  <c r="D49" i="6"/>
  <c r="C49" i="6"/>
  <c r="D49" i="7"/>
  <c r="C49" i="7"/>
  <c r="E49" i="8"/>
  <c r="D49" i="8"/>
  <c r="C49" i="8"/>
  <c r="E49" i="9"/>
  <c r="D49" i="9"/>
  <c r="C49" i="9"/>
  <c r="D49" i="10"/>
  <c r="C49" i="10"/>
  <c r="D49" i="12"/>
  <c r="C49" i="12"/>
  <c r="D49" i="11"/>
  <c r="C49" i="11"/>
  <c r="E10" i="6"/>
  <c r="F10" i="13" s="1"/>
  <c r="E50" i="2"/>
  <c r="G10" i="9" l="1"/>
  <c r="F10" i="9"/>
  <c r="AF10" i="1"/>
  <c r="V12" i="1"/>
  <c r="W11" i="1"/>
  <c r="H9" i="9"/>
  <c r="L9" i="13" s="1"/>
  <c r="AD12" i="1"/>
  <c r="AE11" i="1"/>
  <c r="B11" i="10"/>
  <c r="E11" i="10" s="1"/>
  <c r="N11" i="13" s="1"/>
  <c r="Y11" i="1"/>
  <c r="X12" i="1"/>
  <c r="S11" i="1"/>
  <c r="B11" i="8"/>
  <c r="R12" i="1"/>
  <c r="B11" i="6"/>
  <c r="E11" i="6" s="1"/>
  <c r="F11" i="13" s="1"/>
  <c r="O11" i="1"/>
  <c r="N12" i="1"/>
  <c r="B11" i="7"/>
  <c r="E11" i="7" s="1"/>
  <c r="H11" i="13" s="1"/>
  <c r="P12" i="1"/>
  <c r="Q11" i="1"/>
  <c r="B11" i="11"/>
  <c r="Z12" i="1"/>
  <c r="AA11" i="1"/>
  <c r="U11" i="1"/>
  <c r="B11" i="9"/>
  <c r="T12" i="1"/>
  <c r="F10" i="8"/>
  <c r="G10" i="8"/>
  <c r="AC11" i="1"/>
  <c r="B11" i="12"/>
  <c r="AB12" i="1"/>
  <c r="I49" i="1"/>
  <c r="E49" i="1"/>
  <c r="H49" i="1"/>
  <c r="AB49" i="1"/>
  <c r="Z49" i="1"/>
  <c r="T49" i="1"/>
  <c r="R49" i="1"/>
  <c r="P49" i="1"/>
  <c r="N49" i="1"/>
  <c r="L49" i="1"/>
  <c r="C47" i="2"/>
  <c r="F47" i="2"/>
  <c r="B47" i="13" s="1"/>
  <c r="F47" i="9"/>
  <c r="G47" i="9"/>
  <c r="H47" i="9" s="1"/>
  <c r="L47" i="13" s="1"/>
  <c r="F47" i="8"/>
  <c r="G47" i="8"/>
  <c r="Y47" i="1"/>
  <c r="AF47" i="1" s="1"/>
  <c r="X48" i="1"/>
  <c r="B47" i="10"/>
  <c r="E47" i="10" s="1"/>
  <c r="N47" i="13" s="1"/>
  <c r="W47" i="1"/>
  <c r="V48" i="1"/>
  <c r="AE47" i="1"/>
  <c r="AD48" i="1"/>
  <c r="O48" i="1"/>
  <c r="B48" i="6"/>
  <c r="E48" i="6" s="1"/>
  <c r="F48" i="13" s="1"/>
  <c r="Q48" i="1"/>
  <c r="B48" i="7"/>
  <c r="E48" i="7" s="1"/>
  <c r="H48" i="13" s="1"/>
  <c r="S48" i="1"/>
  <c r="B48" i="8"/>
  <c r="U48" i="1"/>
  <c r="B48" i="9"/>
  <c r="AA48" i="1"/>
  <c r="B48" i="11"/>
  <c r="E48" i="11" s="1"/>
  <c r="P48" i="13" s="1"/>
  <c r="AC48" i="1"/>
  <c r="B48" i="12"/>
  <c r="E48" i="12" s="1"/>
  <c r="R48" i="13" s="1"/>
  <c r="B48" i="2"/>
  <c r="F48" i="1"/>
  <c r="J51" i="13"/>
  <c r="A51" i="11"/>
  <c r="A51" i="12"/>
  <c r="A51" i="10"/>
  <c r="A51" i="9"/>
  <c r="A51" i="8"/>
  <c r="A51" i="7"/>
  <c r="A51" i="6"/>
  <c r="A51" i="5"/>
  <c r="A51" i="1"/>
  <c r="A51" i="2"/>
  <c r="E51" i="2" s="1"/>
  <c r="A52" i="13"/>
  <c r="A52" i="19" s="1"/>
  <c r="K50" i="1"/>
  <c r="J50" i="1"/>
  <c r="M50" i="1" s="1"/>
  <c r="G50" i="1"/>
  <c r="C50" i="1"/>
  <c r="B50" i="1"/>
  <c r="D50" i="1" s="1"/>
  <c r="D50" i="6"/>
  <c r="C50" i="6"/>
  <c r="D50" i="7"/>
  <c r="C50" i="7"/>
  <c r="E50" i="8"/>
  <c r="D50" i="8"/>
  <c r="C50" i="8"/>
  <c r="E50" i="9"/>
  <c r="D50" i="9"/>
  <c r="C50" i="9"/>
  <c r="D50" i="10"/>
  <c r="C50" i="10"/>
  <c r="D50" i="12"/>
  <c r="C50" i="12"/>
  <c r="D50" i="11"/>
  <c r="C50" i="11"/>
  <c r="H10" i="9" l="1"/>
  <c r="L10" i="13" s="1"/>
  <c r="D51" i="2"/>
  <c r="AF11" i="1"/>
  <c r="Z13" i="1"/>
  <c r="AA12" i="1"/>
  <c r="B12" i="11"/>
  <c r="R13" i="1"/>
  <c r="S12" i="1"/>
  <c r="B12" i="8"/>
  <c r="G11" i="8"/>
  <c r="F11" i="8"/>
  <c r="W12" i="1"/>
  <c r="V13" i="1"/>
  <c r="P13" i="1"/>
  <c r="Q12" i="1"/>
  <c r="B12" i="7"/>
  <c r="E12" i="7" s="1"/>
  <c r="H12" i="13" s="1"/>
  <c r="X13" i="1"/>
  <c r="B12" i="10"/>
  <c r="E12" i="10" s="1"/>
  <c r="N12" i="13" s="1"/>
  <c r="Y12" i="1"/>
  <c r="AC12" i="1"/>
  <c r="B12" i="12"/>
  <c r="AB13" i="1"/>
  <c r="AE12" i="1"/>
  <c r="AD13" i="1"/>
  <c r="U12" i="1"/>
  <c r="B12" i="9"/>
  <c r="T13" i="1"/>
  <c r="F11" i="9"/>
  <c r="G11" i="9"/>
  <c r="O12" i="1"/>
  <c r="B12" i="6"/>
  <c r="N13" i="1"/>
  <c r="I50" i="1"/>
  <c r="E50" i="1"/>
  <c r="H50" i="1"/>
  <c r="AB50" i="1"/>
  <c r="Z50" i="1"/>
  <c r="T50" i="1"/>
  <c r="R50" i="1"/>
  <c r="P50" i="1"/>
  <c r="N50" i="1"/>
  <c r="L50" i="1"/>
  <c r="C48" i="2"/>
  <c r="F48" i="2"/>
  <c r="B48" i="13" s="1"/>
  <c r="F48" i="9"/>
  <c r="G48" i="9"/>
  <c r="H48" i="9" s="1"/>
  <c r="L48" i="13" s="1"/>
  <c r="F48" i="8"/>
  <c r="G48" i="8"/>
  <c r="AE48" i="1"/>
  <c r="AD49" i="1"/>
  <c r="W48" i="1"/>
  <c r="V49" i="1"/>
  <c r="Y48" i="1"/>
  <c r="AF48" i="1" s="1"/>
  <c r="X49" i="1"/>
  <c r="B48" i="10"/>
  <c r="E48" i="10" s="1"/>
  <c r="N48" i="13" s="1"/>
  <c r="O49" i="1"/>
  <c r="B49" i="6"/>
  <c r="E49" i="6" s="1"/>
  <c r="F49" i="13" s="1"/>
  <c r="Q49" i="1"/>
  <c r="B49" i="7"/>
  <c r="E49" i="7" s="1"/>
  <c r="H49" i="13" s="1"/>
  <c r="S49" i="1"/>
  <c r="B49" i="8"/>
  <c r="U49" i="1"/>
  <c r="B49" i="9"/>
  <c r="AA49" i="1"/>
  <c r="B49" i="11"/>
  <c r="E49" i="11" s="1"/>
  <c r="P49" i="13" s="1"/>
  <c r="AC49" i="1"/>
  <c r="B49" i="12"/>
  <c r="E49" i="12" s="1"/>
  <c r="R49" i="13" s="1"/>
  <c r="B49" i="2"/>
  <c r="F49" i="1"/>
  <c r="J52" i="13"/>
  <c r="A52" i="11"/>
  <c r="A52" i="12"/>
  <c r="A52" i="10"/>
  <c r="A52" i="9"/>
  <c r="A52" i="8"/>
  <c r="A52" i="7"/>
  <c r="A52" i="6"/>
  <c r="A52" i="5"/>
  <c r="A52" i="1"/>
  <c r="A52" i="2"/>
  <c r="D52" i="2" s="1"/>
  <c r="A53" i="13"/>
  <c r="A53" i="19" s="1"/>
  <c r="K51" i="1"/>
  <c r="J51" i="1"/>
  <c r="M51" i="1" s="1"/>
  <c r="G51" i="1"/>
  <c r="C51" i="1"/>
  <c r="B51" i="1"/>
  <c r="D51" i="1" s="1"/>
  <c r="D51" i="6"/>
  <c r="C51" i="6"/>
  <c r="D51" i="7"/>
  <c r="C51" i="7"/>
  <c r="E51" i="8"/>
  <c r="D51" i="8"/>
  <c r="C51" i="8"/>
  <c r="E51" i="9"/>
  <c r="D51" i="9"/>
  <c r="C51" i="9"/>
  <c r="D51" i="10"/>
  <c r="C51" i="10"/>
  <c r="D51" i="12"/>
  <c r="C51" i="12"/>
  <c r="D51" i="11"/>
  <c r="C51" i="11"/>
  <c r="E12" i="6"/>
  <c r="F12" i="13" s="1"/>
  <c r="E52" i="2" l="1"/>
  <c r="H11" i="9"/>
  <c r="L11" i="13" s="1"/>
  <c r="AF12" i="1"/>
  <c r="G12" i="9"/>
  <c r="F12" i="9"/>
  <c r="F12" i="8"/>
  <c r="G12" i="8"/>
  <c r="B13" i="6"/>
  <c r="E13" i="6" s="1"/>
  <c r="F13" i="13" s="1"/>
  <c r="O13" i="1"/>
  <c r="N14" i="1"/>
  <c r="AE13" i="1"/>
  <c r="AD14" i="1"/>
  <c r="B13" i="8"/>
  <c r="S13" i="1"/>
  <c r="R14" i="1"/>
  <c r="W13" i="1"/>
  <c r="V14" i="1"/>
  <c r="Y13" i="1"/>
  <c r="X14" i="1"/>
  <c r="B13" i="10"/>
  <c r="E13" i="10" s="1"/>
  <c r="N13" i="13" s="1"/>
  <c r="AC13" i="1"/>
  <c r="B13" i="12"/>
  <c r="AB14" i="1"/>
  <c r="B13" i="7"/>
  <c r="E13" i="7" s="1"/>
  <c r="H13" i="13" s="1"/>
  <c r="P14" i="1"/>
  <c r="Q13" i="1"/>
  <c r="B13" i="11"/>
  <c r="AA13" i="1"/>
  <c r="Z14" i="1"/>
  <c r="U13" i="1"/>
  <c r="T14" i="1"/>
  <c r="B13" i="9"/>
  <c r="I51" i="1"/>
  <c r="E51" i="1"/>
  <c r="H51" i="1"/>
  <c r="AB51" i="1"/>
  <c r="Z51" i="1"/>
  <c r="T51" i="1"/>
  <c r="R51" i="1"/>
  <c r="P51" i="1"/>
  <c r="N51" i="1"/>
  <c r="L51" i="1"/>
  <c r="C49" i="2"/>
  <c r="F49" i="2"/>
  <c r="B49" i="13" s="1"/>
  <c r="F49" i="9"/>
  <c r="G49" i="9"/>
  <c r="H49" i="9" s="1"/>
  <c r="L49" i="13" s="1"/>
  <c r="F49" i="8"/>
  <c r="G49" i="8"/>
  <c r="Y49" i="1"/>
  <c r="AF49" i="1" s="1"/>
  <c r="X50" i="1"/>
  <c r="B49" i="10"/>
  <c r="E49" i="10" s="1"/>
  <c r="N49" i="13" s="1"/>
  <c r="W49" i="1"/>
  <c r="V50" i="1"/>
  <c r="AE49" i="1"/>
  <c r="AD50" i="1"/>
  <c r="O50" i="1"/>
  <c r="B50" i="6"/>
  <c r="E50" i="6" s="1"/>
  <c r="F50" i="13" s="1"/>
  <c r="Q50" i="1"/>
  <c r="B50" i="7"/>
  <c r="E50" i="7" s="1"/>
  <c r="H50" i="13" s="1"/>
  <c r="S50" i="1"/>
  <c r="B50" i="8"/>
  <c r="U50" i="1"/>
  <c r="B50" i="9"/>
  <c r="AA50" i="1"/>
  <c r="B50" i="11"/>
  <c r="E50" i="11" s="1"/>
  <c r="P50" i="13" s="1"/>
  <c r="AC50" i="1"/>
  <c r="B50" i="12"/>
  <c r="E50" i="12" s="1"/>
  <c r="R50" i="13" s="1"/>
  <c r="B50" i="2"/>
  <c r="F50" i="1"/>
  <c r="J53" i="13"/>
  <c r="A53" i="11"/>
  <c r="A53" i="12"/>
  <c r="A53" i="10"/>
  <c r="A53" i="9"/>
  <c r="A53" i="8"/>
  <c r="A53" i="7"/>
  <c r="A53" i="6"/>
  <c r="A53" i="5"/>
  <c r="A53" i="1"/>
  <c r="A53" i="2"/>
  <c r="E53" i="2" s="1"/>
  <c r="A54" i="13"/>
  <c r="A54" i="19" s="1"/>
  <c r="K52" i="1"/>
  <c r="J52" i="1"/>
  <c r="M52" i="1" s="1"/>
  <c r="G52" i="1"/>
  <c r="C52" i="1"/>
  <c r="B52" i="1"/>
  <c r="D52" i="1" s="1"/>
  <c r="D52" i="6"/>
  <c r="C52" i="6"/>
  <c r="D52" i="7"/>
  <c r="C52" i="7"/>
  <c r="E52" i="8"/>
  <c r="D52" i="8"/>
  <c r="C52" i="8"/>
  <c r="E52" i="9"/>
  <c r="D52" i="9"/>
  <c r="C52" i="9"/>
  <c r="D52" i="10"/>
  <c r="C52" i="10"/>
  <c r="D52" i="12"/>
  <c r="C52" i="12"/>
  <c r="D52" i="11"/>
  <c r="C52" i="11"/>
  <c r="D53" i="2" l="1"/>
  <c r="H12" i="9"/>
  <c r="L12" i="13" s="1"/>
  <c r="P15" i="1"/>
  <c r="Q14" i="1"/>
  <c r="B14" i="7"/>
  <c r="E14" i="7" s="1"/>
  <c r="H14" i="13" s="1"/>
  <c r="W14" i="1"/>
  <c r="V15" i="1"/>
  <c r="F13" i="9"/>
  <c r="G13" i="9"/>
  <c r="B14" i="10"/>
  <c r="E14" i="10" s="1"/>
  <c r="N14" i="13" s="1"/>
  <c r="Y14" i="1"/>
  <c r="X15" i="1"/>
  <c r="B14" i="6"/>
  <c r="O14" i="1"/>
  <c r="N15" i="1"/>
  <c r="U14" i="1"/>
  <c r="B14" i="9"/>
  <c r="T15" i="1"/>
  <c r="AC14" i="1"/>
  <c r="B14" i="12"/>
  <c r="AB15" i="1"/>
  <c r="S14" i="1"/>
  <c r="B14" i="8"/>
  <c r="R15" i="1"/>
  <c r="Z15" i="1"/>
  <c r="AA14" i="1"/>
  <c r="B14" i="11"/>
  <c r="F13" i="8"/>
  <c r="G13" i="8"/>
  <c r="AF13" i="1"/>
  <c r="AE14" i="1"/>
  <c r="AD15" i="1"/>
  <c r="I52" i="1"/>
  <c r="E52" i="1"/>
  <c r="H52" i="1"/>
  <c r="AB52" i="1"/>
  <c r="Z52" i="1"/>
  <c r="T52" i="1"/>
  <c r="R52" i="1"/>
  <c r="P52" i="1"/>
  <c r="N52" i="1"/>
  <c r="L52" i="1"/>
  <c r="C50" i="2"/>
  <c r="F50" i="2"/>
  <c r="B50" i="13" s="1"/>
  <c r="F50" i="9"/>
  <c r="G50" i="9"/>
  <c r="H50" i="9" s="1"/>
  <c r="L50" i="13" s="1"/>
  <c r="F50" i="8"/>
  <c r="G50" i="8"/>
  <c r="AE50" i="1"/>
  <c r="AD51" i="1"/>
  <c r="W50" i="1"/>
  <c r="V51" i="1"/>
  <c r="Y50" i="1"/>
  <c r="AF50" i="1" s="1"/>
  <c r="X51" i="1"/>
  <c r="B50" i="10"/>
  <c r="E50" i="10" s="1"/>
  <c r="N50" i="13" s="1"/>
  <c r="O51" i="1"/>
  <c r="B51" i="6"/>
  <c r="E51" i="6" s="1"/>
  <c r="F51" i="13" s="1"/>
  <c r="Q51" i="1"/>
  <c r="B51" i="7"/>
  <c r="E51" i="7" s="1"/>
  <c r="H51" i="13" s="1"/>
  <c r="S51" i="1"/>
  <c r="B51" i="8"/>
  <c r="U51" i="1"/>
  <c r="B51" i="9"/>
  <c r="AA51" i="1"/>
  <c r="B51" i="11"/>
  <c r="E51" i="11" s="1"/>
  <c r="P51" i="13" s="1"/>
  <c r="AC51" i="1"/>
  <c r="B51" i="12"/>
  <c r="E51" i="12" s="1"/>
  <c r="R51" i="13" s="1"/>
  <c r="B51" i="2"/>
  <c r="F51" i="1"/>
  <c r="J54" i="13"/>
  <c r="A54" i="11"/>
  <c r="A54" i="12"/>
  <c r="A54" i="10"/>
  <c r="A54" i="9"/>
  <c r="A54" i="8"/>
  <c r="A54" i="7"/>
  <c r="A54" i="6"/>
  <c r="A54" i="5"/>
  <c r="A54" i="1"/>
  <c r="A54" i="2"/>
  <c r="D54" i="2" s="1"/>
  <c r="A55" i="13"/>
  <c r="A55" i="19" s="1"/>
  <c r="K53" i="1"/>
  <c r="J53" i="1"/>
  <c r="M53" i="1" s="1"/>
  <c r="G53" i="1"/>
  <c r="C53" i="1"/>
  <c r="B53" i="1"/>
  <c r="D53" i="1" s="1"/>
  <c r="D53" i="6"/>
  <c r="C53" i="6"/>
  <c r="D53" i="7"/>
  <c r="C53" i="7"/>
  <c r="E53" i="8"/>
  <c r="D53" i="8"/>
  <c r="C53" i="8"/>
  <c r="E53" i="9"/>
  <c r="D53" i="9"/>
  <c r="C53" i="9"/>
  <c r="D53" i="10"/>
  <c r="C53" i="10"/>
  <c r="D53" i="12"/>
  <c r="C53" i="12"/>
  <c r="D53" i="11"/>
  <c r="C53" i="11"/>
  <c r="E14" i="6"/>
  <c r="F14" i="13" s="1"/>
  <c r="E54" i="2" l="1"/>
  <c r="H13" i="9"/>
  <c r="L13" i="13" s="1"/>
  <c r="G14" i="9"/>
  <c r="F14" i="9"/>
  <c r="S15" i="1"/>
  <c r="B15" i="8"/>
  <c r="R16" i="1"/>
  <c r="AC15" i="1"/>
  <c r="B15" i="12"/>
  <c r="AB16" i="1"/>
  <c r="U15" i="1"/>
  <c r="B15" i="9"/>
  <c r="T16" i="1"/>
  <c r="B15" i="11"/>
  <c r="Z16" i="1"/>
  <c r="AA15" i="1"/>
  <c r="AE15" i="1"/>
  <c r="AD16" i="1"/>
  <c r="G14" i="8"/>
  <c r="F14" i="8"/>
  <c r="W15" i="1"/>
  <c r="V16" i="1"/>
  <c r="B15" i="10"/>
  <c r="E15" i="10" s="1"/>
  <c r="N15" i="13" s="1"/>
  <c r="Y15" i="1"/>
  <c r="X16" i="1"/>
  <c r="B15" i="6"/>
  <c r="E15" i="6" s="1"/>
  <c r="F15" i="13" s="1"/>
  <c r="O15" i="1"/>
  <c r="N16" i="1"/>
  <c r="AF14" i="1"/>
  <c r="B15" i="7"/>
  <c r="E15" i="7" s="1"/>
  <c r="H15" i="13" s="1"/>
  <c r="P16" i="1"/>
  <c r="Q15" i="1"/>
  <c r="I53" i="1"/>
  <c r="E53" i="1"/>
  <c r="H53" i="1"/>
  <c r="AB53" i="1"/>
  <c r="Z53" i="1"/>
  <c r="T53" i="1"/>
  <c r="R53" i="1"/>
  <c r="P53" i="1"/>
  <c r="N53" i="1"/>
  <c r="L53" i="1"/>
  <c r="C51" i="2"/>
  <c r="F51" i="2"/>
  <c r="B51" i="13" s="1"/>
  <c r="F51" i="9"/>
  <c r="G51" i="9"/>
  <c r="H51" i="9" s="1"/>
  <c r="L51" i="13" s="1"/>
  <c r="F51" i="8"/>
  <c r="G51" i="8"/>
  <c r="Y51" i="1"/>
  <c r="AF51" i="1" s="1"/>
  <c r="X52" i="1"/>
  <c r="B51" i="10"/>
  <c r="E51" i="10" s="1"/>
  <c r="N51" i="13" s="1"/>
  <c r="W51" i="1"/>
  <c r="V52" i="1"/>
  <c r="AE51" i="1"/>
  <c r="AD52" i="1"/>
  <c r="O52" i="1"/>
  <c r="B52" i="6"/>
  <c r="E52" i="6" s="1"/>
  <c r="F52" i="13" s="1"/>
  <c r="Q52" i="1"/>
  <c r="B52" i="7"/>
  <c r="E52" i="7" s="1"/>
  <c r="H52" i="13" s="1"/>
  <c r="S52" i="1"/>
  <c r="B52" i="8"/>
  <c r="U52" i="1"/>
  <c r="B52" i="9"/>
  <c r="AA52" i="1"/>
  <c r="B52" i="11"/>
  <c r="E52" i="11" s="1"/>
  <c r="P52" i="13" s="1"/>
  <c r="AC52" i="1"/>
  <c r="B52" i="12"/>
  <c r="E52" i="12" s="1"/>
  <c r="R52" i="13" s="1"/>
  <c r="B52" i="2"/>
  <c r="F52" i="1"/>
  <c r="J55" i="13"/>
  <c r="A55" i="11"/>
  <c r="A55" i="12"/>
  <c r="A55" i="10"/>
  <c r="A55" i="9"/>
  <c r="A55" i="8"/>
  <c r="A55" i="7"/>
  <c r="A55" i="6"/>
  <c r="A55" i="5"/>
  <c r="A55" i="1"/>
  <c r="A55" i="2"/>
  <c r="E55" i="2" s="1"/>
  <c r="A56" i="13"/>
  <c r="A56" i="19" s="1"/>
  <c r="K54" i="1"/>
  <c r="J54" i="1"/>
  <c r="M54" i="1" s="1"/>
  <c r="G54" i="1"/>
  <c r="C54" i="1"/>
  <c r="B54" i="1"/>
  <c r="D54" i="1" s="1"/>
  <c r="D54" i="6"/>
  <c r="C54" i="6"/>
  <c r="D54" i="7"/>
  <c r="C54" i="7"/>
  <c r="E54" i="8"/>
  <c r="D54" i="8"/>
  <c r="C54" i="8"/>
  <c r="E54" i="9"/>
  <c r="D54" i="9"/>
  <c r="C54" i="9"/>
  <c r="D54" i="10"/>
  <c r="C54" i="10"/>
  <c r="D54" i="12"/>
  <c r="C54" i="12"/>
  <c r="D54" i="11"/>
  <c r="C54" i="11"/>
  <c r="D55" i="2" l="1"/>
  <c r="H14" i="9"/>
  <c r="L14" i="13" s="1"/>
  <c r="AC16" i="1"/>
  <c r="B16" i="12"/>
  <c r="AB17" i="1"/>
  <c r="P17" i="1"/>
  <c r="Q16" i="1"/>
  <c r="B16" i="7"/>
  <c r="E16" i="7" s="1"/>
  <c r="H16" i="13" s="1"/>
  <c r="Z17" i="1"/>
  <c r="AA16" i="1"/>
  <c r="B16" i="11"/>
  <c r="G15" i="8"/>
  <c r="F15" i="8"/>
  <c r="U16" i="1"/>
  <c r="B16" i="9"/>
  <c r="T17" i="1"/>
  <c r="B16" i="10"/>
  <c r="E16" i="10" s="1"/>
  <c r="N16" i="13" s="1"/>
  <c r="Y16" i="1"/>
  <c r="X17" i="1"/>
  <c r="AF15" i="1"/>
  <c r="W16" i="1"/>
  <c r="V17" i="1"/>
  <c r="O16" i="1"/>
  <c r="B16" i="6"/>
  <c r="E16" i="6" s="1"/>
  <c r="F16" i="13" s="1"/>
  <c r="N17" i="1"/>
  <c r="F15" i="9"/>
  <c r="G15" i="9"/>
  <c r="AE16" i="1"/>
  <c r="AD17" i="1"/>
  <c r="S16" i="1"/>
  <c r="B16" i="8"/>
  <c r="R17" i="1"/>
  <c r="I54" i="1"/>
  <c r="E54" i="1"/>
  <c r="H54" i="1"/>
  <c r="AB54" i="1"/>
  <c r="Z54" i="1"/>
  <c r="T54" i="1"/>
  <c r="R54" i="1"/>
  <c r="P54" i="1"/>
  <c r="N54" i="1"/>
  <c r="L54" i="1"/>
  <c r="C52" i="2"/>
  <c r="F52" i="2"/>
  <c r="B52" i="13" s="1"/>
  <c r="F52" i="9"/>
  <c r="G52" i="9"/>
  <c r="H52" i="9" s="1"/>
  <c r="L52" i="13" s="1"/>
  <c r="F52" i="8"/>
  <c r="G52" i="8"/>
  <c r="AE52" i="1"/>
  <c r="AD53" i="1"/>
  <c r="W52" i="1"/>
  <c r="V53" i="1"/>
  <c r="Y52" i="1"/>
  <c r="AF52" i="1" s="1"/>
  <c r="X53" i="1"/>
  <c r="B52" i="10"/>
  <c r="E52" i="10" s="1"/>
  <c r="N52" i="13" s="1"/>
  <c r="O53" i="1"/>
  <c r="B53" i="6"/>
  <c r="E53" i="6" s="1"/>
  <c r="F53" i="13" s="1"/>
  <c r="Q53" i="1"/>
  <c r="B53" i="7"/>
  <c r="E53" i="7" s="1"/>
  <c r="H53" i="13" s="1"/>
  <c r="S53" i="1"/>
  <c r="B53" i="8"/>
  <c r="U53" i="1"/>
  <c r="B53" i="9"/>
  <c r="AA53" i="1"/>
  <c r="B53" i="11"/>
  <c r="E53" i="11" s="1"/>
  <c r="P53" i="13" s="1"/>
  <c r="AC53" i="1"/>
  <c r="B53" i="12"/>
  <c r="E53" i="12" s="1"/>
  <c r="R53" i="13" s="1"/>
  <c r="B53" i="2"/>
  <c r="F53" i="1"/>
  <c r="J56" i="13"/>
  <c r="A56" i="11"/>
  <c r="A56" i="12"/>
  <c r="A56" i="10"/>
  <c r="A56" i="9"/>
  <c r="A56" i="8"/>
  <c r="A56" i="7"/>
  <c r="A56" i="6"/>
  <c r="A56" i="5"/>
  <c r="A56" i="1"/>
  <c r="A56" i="2"/>
  <c r="E56" i="2" s="1"/>
  <c r="A57" i="13"/>
  <c r="A57" i="19" s="1"/>
  <c r="K55" i="1"/>
  <c r="J55" i="1"/>
  <c r="M55" i="1" s="1"/>
  <c r="G55" i="1"/>
  <c r="C55" i="1"/>
  <c r="B55" i="1"/>
  <c r="D55" i="1" s="1"/>
  <c r="D55" i="6"/>
  <c r="C55" i="6"/>
  <c r="D55" i="7"/>
  <c r="C55" i="7"/>
  <c r="E55" i="8"/>
  <c r="D55" i="8"/>
  <c r="C55" i="8"/>
  <c r="E55" i="9"/>
  <c r="D55" i="9"/>
  <c r="C55" i="9"/>
  <c r="D55" i="10"/>
  <c r="C55" i="10"/>
  <c r="D55" i="12"/>
  <c r="C55" i="12"/>
  <c r="D55" i="11"/>
  <c r="C55" i="11"/>
  <c r="D56" i="2" l="1"/>
  <c r="AF16" i="1"/>
  <c r="B17" i="6"/>
  <c r="O17" i="1"/>
  <c r="N18" i="1"/>
  <c r="B17" i="11"/>
  <c r="Z18" i="1"/>
  <c r="AA17" i="1"/>
  <c r="G16" i="9"/>
  <c r="F16" i="9"/>
  <c r="B17" i="7"/>
  <c r="E17" i="7" s="1"/>
  <c r="H17" i="13" s="1"/>
  <c r="P18" i="1"/>
  <c r="Q17" i="1"/>
  <c r="AE17" i="1"/>
  <c r="AD18" i="1"/>
  <c r="AC17" i="1"/>
  <c r="B17" i="12"/>
  <c r="AB18" i="1"/>
  <c r="F16" i="8"/>
  <c r="G16" i="8"/>
  <c r="V18" i="1"/>
  <c r="W17" i="1"/>
  <c r="S17" i="1"/>
  <c r="B17" i="8"/>
  <c r="R18" i="1"/>
  <c r="U17" i="1"/>
  <c r="B17" i="9"/>
  <c r="T18" i="1"/>
  <c r="H15" i="9"/>
  <c r="L15" i="13" s="1"/>
  <c r="X18" i="1"/>
  <c r="B17" i="10"/>
  <c r="E17" i="10" s="1"/>
  <c r="N17" i="13" s="1"/>
  <c r="Y17" i="1"/>
  <c r="I55" i="1"/>
  <c r="E55" i="1"/>
  <c r="H55" i="1"/>
  <c r="AB55" i="1"/>
  <c r="Z55" i="1"/>
  <c r="T55" i="1"/>
  <c r="R55" i="1"/>
  <c r="P55" i="1"/>
  <c r="N55" i="1"/>
  <c r="L55" i="1"/>
  <c r="C53" i="2"/>
  <c r="F53" i="2"/>
  <c r="B53" i="13" s="1"/>
  <c r="F53" i="9"/>
  <c r="G53" i="9"/>
  <c r="H53" i="9" s="1"/>
  <c r="L53" i="13" s="1"/>
  <c r="F53" i="8"/>
  <c r="G53" i="8"/>
  <c r="Y53" i="1"/>
  <c r="AF53" i="1" s="1"/>
  <c r="X54" i="1"/>
  <c r="B53" i="10"/>
  <c r="E53" i="10" s="1"/>
  <c r="N53" i="13" s="1"/>
  <c r="W53" i="1"/>
  <c r="V54" i="1"/>
  <c r="AE53" i="1"/>
  <c r="AD54" i="1"/>
  <c r="O54" i="1"/>
  <c r="B54" i="6"/>
  <c r="E54" i="6" s="1"/>
  <c r="F54" i="13" s="1"/>
  <c r="Q54" i="1"/>
  <c r="B54" i="7"/>
  <c r="E54" i="7" s="1"/>
  <c r="H54" i="13" s="1"/>
  <c r="S54" i="1"/>
  <c r="B54" i="8"/>
  <c r="U54" i="1"/>
  <c r="B54" i="9"/>
  <c r="AA54" i="1"/>
  <c r="B54" i="11"/>
  <c r="E54" i="11" s="1"/>
  <c r="P54" i="13" s="1"/>
  <c r="AC54" i="1"/>
  <c r="B54" i="12"/>
  <c r="E54" i="12" s="1"/>
  <c r="R54" i="13" s="1"/>
  <c r="B54" i="2"/>
  <c r="F54" i="1"/>
  <c r="J57" i="13"/>
  <c r="A57" i="11"/>
  <c r="A57" i="12"/>
  <c r="A57" i="10"/>
  <c r="A57" i="9"/>
  <c r="A57" i="8"/>
  <c r="A57" i="7"/>
  <c r="A57" i="6"/>
  <c r="A57" i="5"/>
  <c r="A57" i="1"/>
  <c r="A57" i="2"/>
  <c r="D57" i="2" s="1"/>
  <c r="A58" i="13"/>
  <c r="A58" i="19" s="1"/>
  <c r="K56" i="1"/>
  <c r="J56" i="1"/>
  <c r="M56" i="1" s="1"/>
  <c r="G56" i="1"/>
  <c r="C56" i="1"/>
  <c r="B56" i="1"/>
  <c r="D56" i="1" s="1"/>
  <c r="D56" i="6"/>
  <c r="C56" i="6"/>
  <c r="D56" i="7"/>
  <c r="C56" i="7"/>
  <c r="E56" i="8"/>
  <c r="D56" i="8"/>
  <c r="C56" i="8"/>
  <c r="E56" i="9"/>
  <c r="D56" i="9"/>
  <c r="C56" i="9"/>
  <c r="D56" i="10"/>
  <c r="C56" i="10"/>
  <c r="D56" i="12"/>
  <c r="C56" i="12"/>
  <c r="D56" i="11"/>
  <c r="C56" i="11"/>
  <c r="E17" i="6"/>
  <c r="F17" i="13" s="1"/>
  <c r="E57" i="2"/>
  <c r="H16" i="9" l="1"/>
  <c r="L16" i="13" s="1"/>
  <c r="G17" i="8"/>
  <c r="F17" i="8"/>
  <c r="AF17" i="1"/>
  <c r="AE18" i="1"/>
  <c r="AD19" i="1"/>
  <c r="B18" i="11"/>
  <c r="AA18" i="1"/>
  <c r="Z19" i="1"/>
  <c r="AC18" i="1"/>
  <c r="B18" i="12"/>
  <c r="AB19" i="1"/>
  <c r="W18" i="1"/>
  <c r="V19" i="1"/>
  <c r="O18" i="1"/>
  <c r="B18" i="6"/>
  <c r="E18" i="6" s="1"/>
  <c r="F18" i="13" s="1"/>
  <c r="N19" i="1"/>
  <c r="U18" i="1"/>
  <c r="B18" i="9"/>
  <c r="T19" i="1"/>
  <c r="B18" i="7"/>
  <c r="E18" i="7" s="1"/>
  <c r="H18" i="13" s="1"/>
  <c r="Q18" i="1"/>
  <c r="P19" i="1"/>
  <c r="S18" i="1"/>
  <c r="B18" i="8"/>
  <c r="R19" i="1"/>
  <c r="B18" i="10"/>
  <c r="E18" i="10" s="1"/>
  <c r="N18" i="13" s="1"/>
  <c r="Y18" i="1"/>
  <c r="X19" i="1"/>
  <c r="F17" i="9"/>
  <c r="G17" i="9"/>
  <c r="H17" i="9" s="1"/>
  <c r="L17" i="13" s="1"/>
  <c r="I56" i="1"/>
  <c r="E56" i="1"/>
  <c r="H56" i="1"/>
  <c r="AB56" i="1"/>
  <c r="Z56" i="1"/>
  <c r="T56" i="1"/>
  <c r="R56" i="1"/>
  <c r="P56" i="1"/>
  <c r="N56" i="1"/>
  <c r="L56" i="1"/>
  <c r="C54" i="2"/>
  <c r="F54" i="2"/>
  <c r="B54" i="13" s="1"/>
  <c r="F54" i="9"/>
  <c r="G54" i="9"/>
  <c r="H54" i="9" s="1"/>
  <c r="L54" i="13" s="1"/>
  <c r="F54" i="8"/>
  <c r="G54" i="8"/>
  <c r="AE54" i="1"/>
  <c r="AD55" i="1"/>
  <c r="W54" i="1"/>
  <c r="V55" i="1"/>
  <c r="Y54" i="1"/>
  <c r="AF54" i="1" s="1"/>
  <c r="X55" i="1"/>
  <c r="B54" i="10"/>
  <c r="E54" i="10" s="1"/>
  <c r="N54" i="13" s="1"/>
  <c r="O55" i="1"/>
  <c r="B55" i="6"/>
  <c r="E55" i="6" s="1"/>
  <c r="F55" i="13" s="1"/>
  <c r="Q55" i="1"/>
  <c r="B55" i="7"/>
  <c r="E55" i="7" s="1"/>
  <c r="H55" i="13" s="1"/>
  <c r="S55" i="1"/>
  <c r="B55" i="8"/>
  <c r="U55" i="1"/>
  <c r="B55" i="9"/>
  <c r="AA55" i="1"/>
  <c r="B55" i="11"/>
  <c r="E55" i="11" s="1"/>
  <c r="P55" i="13" s="1"/>
  <c r="AC55" i="1"/>
  <c r="B55" i="12"/>
  <c r="E55" i="12" s="1"/>
  <c r="R55" i="13" s="1"/>
  <c r="B55" i="2"/>
  <c r="F55" i="1"/>
  <c r="J58" i="13"/>
  <c r="A58" i="11"/>
  <c r="A58" i="12"/>
  <c r="A58" i="10"/>
  <c r="A58" i="9"/>
  <c r="A58" i="8"/>
  <c r="A58" i="7"/>
  <c r="A58" i="6"/>
  <c r="A58" i="5"/>
  <c r="A58" i="1"/>
  <c r="A58" i="2"/>
  <c r="E58" i="2" s="1"/>
  <c r="A59" i="13"/>
  <c r="A59" i="19" s="1"/>
  <c r="K57" i="1"/>
  <c r="J57" i="1"/>
  <c r="M57" i="1" s="1"/>
  <c r="G57" i="1"/>
  <c r="C57" i="1"/>
  <c r="B57" i="1"/>
  <c r="D57" i="1" s="1"/>
  <c r="D57" i="6"/>
  <c r="C57" i="6"/>
  <c r="D57" i="7"/>
  <c r="C57" i="7"/>
  <c r="E57" i="8"/>
  <c r="D57" i="8"/>
  <c r="C57" i="8"/>
  <c r="E57" i="9"/>
  <c r="D57" i="9"/>
  <c r="C57" i="9"/>
  <c r="D57" i="10"/>
  <c r="C57" i="10"/>
  <c r="D57" i="12"/>
  <c r="C57" i="12"/>
  <c r="D57" i="11"/>
  <c r="C57" i="11"/>
  <c r="D58" i="2" l="1"/>
  <c r="AF18" i="1"/>
  <c r="G18" i="9"/>
  <c r="F18" i="9"/>
  <c r="W19" i="1"/>
  <c r="V20" i="1"/>
  <c r="B19" i="10"/>
  <c r="E19" i="10" s="1"/>
  <c r="N19" i="13" s="1"/>
  <c r="Y19" i="1"/>
  <c r="X20" i="1"/>
  <c r="U19" i="1"/>
  <c r="B19" i="9"/>
  <c r="T20" i="1"/>
  <c r="S19" i="1"/>
  <c r="B19" i="8"/>
  <c r="R20" i="1"/>
  <c r="B19" i="7"/>
  <c r="E19" i="7" s="1"/>
  <c r="H19" i="13" s="1"/>
  <c r="P20" i="1"/>
  <c r="Q19" i="1"/>
  <c r="AE19" i="1"/>
  <c r="AD20" i="1"/>
  <c r="AC19" i="1"/>
  <c r="B19" i="12"/>
  <c r="AB20" i="1"/>
  <c r="F18" i="8"/>
  <c r="G18" i="8"/>
  <c r="B19" i="6"/>
  <c r="E19" i="6" s="1"/>
  <c r="F19" i="13" s="1"/>
  <c r="O19" i="1"/>
  <c r="N20" i="1"/>
  <c r="B19" i="11"/>
  <c r="Z20" i="1"/>
  <c r="AA19" i="1"/>
  <c r="I57" i="1"/>
  <c r="E57" i="1"/>
  <c r="H57" i="1"/>
  <c r="AB57" i="1"/>
  <c r="Z57" i="1"/>
  <c r="T57" i="1"/>
  <c r="R57" i="1"/>
  <c r="P57" i="1"/>
  <c r="N57" i="1"/>
  <c r="L57" i="1"/>
  <c r="C55" i="2"/>
  <c r="F55" i="2"/>
  <c r="B55" i="13" s="1"/>
  <c r="F55" i="9"/>
  <c r="G55" i="9"/>
  <c r="H55" i="9" s="1"/>
  <c r="L55" i="13" s="1"/>
  <c r="F55" i="8"/>
  <c r="G55" i="8"/>
  <c r="Y55" i="1"/>
  <c r="AF55" i="1" s="1"/>
  <c r="X56" i="1"/>
  <c r="B55" i="10"/>
  <c r="E55" i="10" s="1"/>
  <c r="N55" i="13" s="1"/>
  <c r="W55" i="1"/>
  <c r="V56" i="1"/>
  <c r="AE55" i="1"/>
  <c r="AD56" i="1"/>
  <c r="O56" i="1"/>
  <c r="B56" i="6"/>
  <c r="E56" i="6" s="1"/>
  <c r="F56" i="13" s="1"/>
  <c r="Q56" i="1"/>
  <c r="B56" i="7"/>
  <c r="E56" i="7" s="1"/>
  <c r="H56" i="13" s="1"/>
  <c r="S56" i="1"/>
  <c r="B56" i="8"/>
  <c r="U56" i="1"/>
  <c r="B56" i="9"/>
  <c r="AA56" i="1"/>
  <c r="B56" i="11"/>
  <c r="E56" i="11" s="1"/>
  <c r="P56" i="13" s="1"/>
  <c r="AC56" i="1"/>
  <c r="B56" i="12"/>
  <c r="E56" i="12" s="1"/>
  <c r="R56" i="13" s="1"/>
  <c r="B56" i="2"/>
  <c r="F56" i="1"/>
  <c r="J59" i="13"/>
  <c r="A59" i="11"/>
  <c r="A59" i="12"/>
  <c r="A59" i="10"/>
  <c r="A59" i="9"/>
  <c r="A59" i="8"/>
  <c r="A59" i="7"/>
  <c r="A59" i="6"/>
  <c r="A59" i="5"/>
  <c r="A59" i="1"/>
  <c r="A59" i="2"/>
  <c r="E59" i="2" s="1"/>
  <c r="A60" i="13"/>
  <c r="A60" i="19" s="1"/>
  <c r="K58" i="1"/>
  <c r="J58" i="1"/>
  <c r="M58" i="1" s="1"/>
  <c r="G58" i="1"/>
  <c r="C58" i="1"/>
  <c r="B58" i="1"/>
  <c r="D58" i="1" s="1"/>
  <c r="D58" i="6"/>
  <c r="C58" i="6"/>
  <c r="D58" i="7"/>
  <c r="C58" i="7"/>
  <c r="E58" i="8"/>
  <c r="D58" i="8"/>
  <c r="C58" i="8"/>
  <c r="E58" i="9"/>
  <c r="D58" i="9"/>
  <c r="C58" i="9"/>
  <c r="D58" i="10"/>
  <c r="C58" i="10"/>
  <c r="D58" i="12"/>
  <c r="C58" i="12"/>
  <c r="D58" i="11"/>
  <c r="C58" i="11"/>
  <c r="D59" i="2"/>
  <c r="H18" i="9" l="1"/>
  <c r="L18" i="13" s="1"/>
  <c r="B20" i="10"/>
  <c r="E20" i="10" s="1"/>
  <c r="N20" i="13" s="1"/>
  <c r="Y20" i="1"/>
  <c r="X21" i="1"/>
  <c r="AB21" i="1"/>
  <c r="AC20" i="1"/>
  <c r="B20" i="12"/>
  <c r="S20" i="1"/>
  <c r="B20" i="8"/>
  <c r="R21" i="1"/>
  <c r="G19" i="8"/>
  <c r="F19" i="8"/>
  <c r="O20" i="1"/>
  <c r="B20" i="6"/>
  <c r="N21" i="1"/>
  <c r="AE20" i="1"/>
  <c r="AD21" i="1"/>
  <c r="B20" i="9"/>
  <c r="U20" i="1"/>
  <c r="T21" i="1"/>
  <c r="AF19" i="1"/>
  <c r="W20" i="1"/>
  <c r="V21" i="1"/>
  <c r="G19" i="9"/>
  <c r="F19" i="9"/>
  <c r="B20" i="7"/>
  <c r="E20" i="7" s="1"/>
  <c r="H20" i="13" s="1"/>
  <c r="P21" i="1"/>
  <c r="Q20" i="1"/>
  <c r="B20" i="11"/>
  <c r="Z21" i="1"/>
  <c r="AA20" i="1"/>
  <c r="I58" i="1"/>
  <c r="E58" i="1"/>
  <c r="H58" i="1"/>
  <c r="AB58" i="1"/>
  <c r="Z58" i="1"/>
  <c r="T58" i="1"/>
  <c r="R58" i="1"/>
  <c r="P58" i="1"/>
  <c r="N58" i="1"/>
  <c r="L58" i="1"/>
  <c r="C56" i="2"/>
  <c r="F56" i="2"/>
  <c r="B56" i="13" s="1"/>
  <c r="F56" i="9"/>
  <c r="G56" i="9"/>
  <c r="H56" i="9" s="1"/>
  <c r="L56" i="13" s="1"/>
  <c r="F56" i="8"/>
  <c r="G56" i="8"/>
  <c r="AE56" i="1"/>
  <c r="AD57" i="1"/>
  <c r="W56" i="1"/>
  <c r="V57" i="1"/>
  <c r="Y56" i="1"/>
  <c r="AF56" i="1" s="1"/>
  <c r="X57" i="1"/>
  <c r="B56" i="10"/>
  <c r="E56" i="10" s="1"/>
  <c r="N56" i="13" s="1"/>
  <c r="O57" i="1"/>
  <c r="B57" i="6"/>
  <c r="E57" i="6" s="1"/>
  <c r="F57" i="13" s="1"/>
  <c r="Q57" i="1"/>
  <c r="B57" i="7"/>
  <c r="E57" i="7" s="1"/>
  <c r="H57" i="13" s="1"/>
  <c r="S57" i="1"/>
  <c r="B57" i="8"/>
  <c r="U57" i="1"/>
  <c r="B57" i="9"/>
  <c r="AA57" i="1"/>
  <c r="B57" i="11"/>
  <c r="E57" i="11" s="1"/>
  <c r="P57" i="13" s="1"/>
  <c r="AC57" i="1"/>
  <c r="B57" i="12"/>
  <c r="E57" i="12" s="1"/>
  <c r="R57" i="13" s="1"/>
  <c r="B57" i="2"/>
  <c r="F57" i="1"/>
  <c r="J60" i="13"/>
  <c r="A60" i="11"/>
  <c r="A60" i="12"/>
  <c r="A60" i="10"/>
  <c r="A60" i="9"/>
  <c r="A60" i="8"/>
  <c r="A60" i="7"/>
  <c r="A60" i="6"/>
  <c r="A60" i="5"/>
  <c r="A60" i="1"/>
  <c r="A60" i="2"/>
  <c r="E60" i="2" s="1"/>
  <c r="A61" i="13"/>
  <c r="A61" i="19" s="1"/>
  <c r="K59" i="1"/>
  <c r="J59" i="1"/>
  <c r="M59" i="1" s="1"/>
  <c r="G59" i="1"/>
  <c r="C59" i="1"/>
  <c r="B59" i="1"/>
  <c r="D59" i="1" s="1"/>
  <c r="D59" i="6"/>
  <c r="C59" i="6"/>
  <c r="D59" i="7"/>
  <c r="C59" i="7"/>
  <c r="E59" i="8"/>
  <c r="D59" i="8"/>
  <c r="C59" i="8"/>
  <c r="E59" i="9"/>
  <c r="D59" i="9"/>
  <c r="C59" i="9"/>
  <c r="D59" i="10"/>
  <c r="C59" i="10"/>
  <c r="D59" i="12"/>
  <c r="C59" i="12"/>
  <c r="D59" i="11"/>
  <c r="C59" i="11"/>
  <c r="E20" i="6"/>
  <c r="F20" i="13" s="1"/>
  <c r="D60" i="2"/>
  <c r="Z22" i="1" l="1"/>
  <c r="AA21" i="1"/>
  <c r="B21" i="11"/>
  <c r="AC21" i="1"/>
  <c r="B21" i="12"/>
  <c r="E21" i="12" s="1"/>
  <c r="R21" i="13" s="1"/>
  <c r="AB22" i="1"/>
  <c r="B21" i="9"/>
  <c r="T22" i="1"/>
  <c r="U21" i="1"/>
  <c r="B21" i="10"/>
  <c r="E21" i="10" s="1"/>
  <c r="N21" i="13" s="1"/>
  <c r="X22" i="1"/>
  <c r="Y21" i="1"/>
  <c r="AD22" i="1"/>
  <c r="AE21" i="1"/>
  <c r="H19" i="9"/>
  <c r="L19" i="13" s="1"/>
  <c r="V22" i="1"/>
  <c r="W21" i="1"/>
  <c r="O21" i="1"/>
  <c r="B21" i="6"/>
  <c r="E21" i="6" s="1"/>
  <c r="F21" i="13" s="1"/>
  <c r="N22" i="1"/>
  <c r="P22" i="1"/>
  <c r="Q21" i="1"/>
  <c r="B21" i="7"/>
  <c r="E21" i="7" s="1"/>
  <c r="H21" i="13" s="1"/>
  <c r="AF20" i="1"/>
  <c r="F20" i="8"/>
  <c r="G20" i="8"/>
  <c r="G20" i="9"/>
  <c r="F20" i="9"/>
  <c r="S21" i="1"/>
  <c r="B21" i="8"/>
  <c r="R22" i="1"/>
  <c r="I59" i="1"/>
  <c r="E59" i="1"/>
  <c r="H59" i="1"/>
  <c r="AB59" i="1"/>
  <c r="Z59" i="1"/>
  <c r="T59" i="1"/>
  <c r="R59" i="1"/>
  <c r="P59" i="1"/>
  <c r="N59" i="1"/>
  <c r="L59" i="1"/>
  <c r="C57" i="2"/>
  <c r="F57" i="2"/>
  <c r="B57" i="13" s="1"/>
  <c r="F57" i="9"/>
  <c r="G57" i="9"/>
  <c r="H57" i="9" s="1"/>
  <c r="L57" i="13" s="1"/>
  <c r="F57" i="8"/>
  <c r="G57" i="8"/>
  <c r="Y57" i="1"/>
  <c r="AF57" i="1" s="1"/>
  <c r="X58" i="1"/>
  <c r="B57" i="10"/>
  <c r="E57" i="10" s="1"/>
  <c r="N57" i="13" s="1"/>
  <c r="W57" i="1"/>
  <c r="V58" i="1"/>
  <c r="AE57" i="1"/>
  <c r="AD58" i="1"/>
  <c r="O58" i="1"/>
  <c r="B58" i="6"/>
  <c r="E58" i="6" s="1"/>
  <c r="F58" i="13" s="1"/>
  <c r="Q58" i="1"/>
  <c r="B58" i="7"/>
  <c r="E58" i="7" s="1"/>
  <c r="H58" i="13" s="1"/>
  <c r="S58" i="1"/>
  <c r="B58" i="8"/>
  <c r="U58" i="1"/>
  <c r="B58" i="9"/>
  <c r="AA58" i="1"/>
  <c r="B58" i="11"/>
  <c r="E58" i="11" s="1"/>
  <c r="P58" i="13" s="1"/>
  <c r="AC58" i="1"/>
  <c r="B58" i="12"/>
  <c r="E58" i="12" s="1"/>
  <c r="R58" i="13" s="1"/>
  <c r="B58" i="2"/>
  <c r="F58" i="1"/>
  <c r="J61" i="13"/>
  <c r="A61" i="11"/>
  <c r="A61" i="12"/>
  <c r="A61" i="10"/>
  <c r="A61" i="9"/>
  <c r="A61" i="8"/>
  <c r="A61" i="7"/>
  <c r="A61" i="6"/>
  <c r="A61" i="5"/>
  <c r="A61" i="1"/>
  <c r="A61" i="2"/>
  <c r="E61" i="2" s="1"/>
  <c r="A62" i="13"/>
  <c r="A62" i="19" s="1"/>
  <c r="K60" i="1"/>
  <c r="J60" i="1"/>
  <c r="M60" i="1" s="1"/>
  <c r="G60" i="1"/>
  <c r="C60" i="1"/>
  <c r="B60" i="1"/>
  <c r="D60" i="1" s="1"/>
  <c r="D60" i="6"/>
  <c r="C60" i="6"/>
  <c r="D60" i="7"/>
  <c r="C60" i="7"/>
  <c r="E60" i="8"/>
  <c r="D60" i="8"/>
  <c r="C60" i="8"/>
  <c r="E60" i="9"/>
  <c r="D60" i="9"/>
  <c r="C60" i="9"/>
  <c r="D60" i="10"/>
  <c r="C60" i="10"/>
  <c r="D60" i="12"/>
  <c r="C60" i="12"/>
  <c r="D60" i="11"/>
  <c r="C60" i="11"/>
  <c r="D61" i="2" l="1"/>
  <c r="W22" i="1"/>
  <c r="V23" i="1"/>
  <c r="R23" i="1"/>
  <c r="S22" i="1"/>
  <c r="B22" i="8"/>
  <c r="G21" i="9"/>
  <c r="F21" i="9"/>
  <c r="F21" i="8"/>
  <c r="G21" i="8"/>
  <c r="AB23" i="1"/>
  <c r="AC22" i="1"/>
  <c r="B22" i="12"/>
  <c r="E22" i="12" s="1"/>
  <c r="R22" i="13" s="1"/>
  <c r="Q22" i="1"/>
  <c r="B22" i="7"/>
  <c r="E22" i="7" s="1"/>
  <c r="H22" i="13" s="1"/>
  <c r="P23" i="1"/>
  <c r="AE22" i="1"/>
  <c r="AD23" i="1"/>
  <c r="B22" i="9"/>
  <c r="T23" i="1"/>
  <c r="U22" i="1"/>
  <c r="O22" i="1"/>
  <c r="B22" i="6"/>
  <c r="N23" i="1"/>
  <c r="H20" i="9"/>
  <c r="L20" i="13" s="1"/>
  <c r="B22" i="10"/>
  <c r="E22" i="10" s="1"/>
  <c r="N22" i="13" s="1"/>
  <c r="Y22" i="1"/>
  <c r="X23" i="1"/>
  <c r="AF21" i="1"/>
  <c r="AA22" i="1"/>
  <c r="B22" i="11"/>
  <c r="Z23" i="1"/>
  <c r="I60" i="1"/>
  <c r="E60" i="1"/>
  <c r="H60" i="1"/>
  <c r="AB60" i="1"/>
  <c r="Z60" i="1"/>
  <c r="T60" i="1"/>
  <c r="R60" i="1"/>
  <c r="P60" i="1"/>
  <c r="N60" i="1"/>
  <c r="L60" i="1"/>
  <c r="C58" i="2"/>
  <c r="F58" i="2"/>
  <c r="B58" i="13" s="1"/>
  <c r="F58" i="9"/>
  <c r="G58" i="9"/>
  <c r="H58" i="9" s="1"/>
  <c r="L58" i="13" s="1"/>
  <c r="F58" i="8"/>
  <c r="G58" i="8"/>
  <c r="AE58" i="1"/>
  <c r="AD59" i="1"/>
  <c r="W58" i="1"/>
  <c r="V59" i="1"/>
  <c r="Y58" i="1"/>
  <c r="AF58" i="1" s="1"/>
  <c r="X59" i="1"/>
  <c r="B58" i="10"/>
  <c r="E58" i="10" s="1"/>
  <c r="N58" i="13" s="1"/>
  <c r="O59" i="1"/>
  <c r="B59" i="6"/>
  <c r="E59" i="6" s="1"/>
  <c r="F59" i="13" s="1"/>
  <c r="Q59" i="1"/>
  <c r="B59" i="7"/>
  <c r="E59" i="7" s="1"/>
  <c r="H59" i="13" s="1"/>
  <c r="S59" i="1"/>
  <c r="B59" i="8"/>
  <c r="U59" i="1"/>
  <c r="B59" i="9"/>
  <c r="AA59" i="1"/>
  <c r="B59" i="11"/>
  <c r="E59" i="11" s="1"/>
  <c r="P59" i="13" s="1"/>
  <c r="AC59" i="1"/>
  <c r="B59" i="12"/>
  <c r="E59" i="12" s="1"/>
  <c r="R59" i="13" s="1"/>
  <c r="B59" i="2"/>
  <c r="F59" i="1"/>
  <c r="J62" i="13"/>
  <c r="A62" i="11"/>
  <c r="A62" i="12"/>
  <c r="A62" i="10"/>
  <c r="A62" i="9"/>
  <c r="A62" i="8"/>
  <c r="A62" i="7"/>
  <c r="A62" i="6"/>
  <c r="A62" i="5"/>
  <c r="A62" i="1"/>
  <c r="A62" i="2"/>
  <c r="D62" i="2" s="1"/>
  <c r="A63" i="13"/>
  <c r="A63" i="19" s="1"/>
  <c r="K61" i="1"/>
  <c r="J61" i="1"/>
  <c r="M61" i="1" s="1"/>
  <c r="G61" i="1"/>
  <c r="C61" i="1"/>
  <c r="B61" i="1"/>
  <c r="D61" i="1" s="1"/>
  <c r="D61" i="6"/>
  <c r="C61" i="6"/>
  <c r="D61" i="7"/>
  <c r="C61" i="7"/>
  <c r="E61" i="8"/>
  <c r="D61" i="8"/>
  <c r="C61" i="8"/>
  <c r="E61" i="9"/>
  <c r="D61" i="9"/>
  <c r="C61" i="9"/>
  <c r="D61" i="10"/>
  <c r="C61" i="10"/>
  <c r="D61" i="12"/>
  <c r="C61" i="12"/>
  <c r="D61" i="11"/>
  <c r="C61" i="11"/>
  <c r="E22" i="6"/>
  <c r="F22" i="13" s="1"/>
  <c r="E62" i="2"/>
  <c r="AF22" i="1" l="1"/>
  <c r="Q23" i="1"/>
  <c r="B23" i="7"/>
  <c r="E23" i="7" s="1"/>
  <c r="H23" i="13" s="1"/>
  <c r="P24" i="1"/>
  <c r="F22" i="8"/>
  <c r="G22" i="8"/>
  <c r="B23" i="11"/>
  <c r="AA23" i="1"/>
  <c r="AF23" i="1" s="1"/>
  <c r="Z24" i="1"/>
  <c r="O23" i="1"/>
  <c r="B23" i="6"/>
  <c r="N24" i="1"/>
  <c r="H21" i="9"/>
  <c r="L21" i="13" s="1"/>
  <c r="B23" i="10"/>
  <c r="E23" i="10" s="1"/>
  <c r="N23" i="13" s="1"/>
  <c r="Y23" i="1"/>
  <c r="X24" i="1"/>
  <c r="T24" i="1"/>
  <c r="B23" i="9"/>
  <c r="U23" i="1"/>
  <c r="S23" i="1"/>
  <c r="B23" i="8"/>
  <c r="R24" i="1"/>
  <c r="G22" i="9"/>
  <c r="F22" i="9"/>
  <c r="AC23" i="1"/>
  <c r="B23" i="12"/>
  <c r="E23" i="12" s="1"/>
  <c r="R23" i="13" s="1"/>
  <c r="AB24" i="1"/>
  <c r="W23" i="1"/>
  <c r="V24" i="1"/>
  <c r="AE23" i="1"/>
  <c r="AD24" i="1"/>
  <c r="I61" i="1"/>
  <c r="E61" i="1"/>
  <c r="H61" i="1"/>
  <c r="AB61" i="1"/>
  <c r="Z61" i="1"/>
  <c r="T61" i="1"/>
  <c r="R61" i="1"/>
  <c r="P61" i="1"/>
  <c r="N61" i="1"/>
  <c r="L61" i="1"/>
  <c r="C59" i="2"/>
  <c r="F59" i="2"/>
  <c r="B59" i="13" s="1"/>
  <c r="F59" i="9"/>
  <c r="G59" i="9"/>
  <c r="H59" i="9" s="1"/>
  <c r="L59" i="13" s="1"/>
  <c r="F59" i="8"/>
  <c r="G59" i="8"/>
  <c r="Y59" i="1"/>
  <c r="AF59" i="1" s="1"/>
  <c r="X60" i="1"/>
  <c r="B59" i="10"/>
  <c r="E59" i="10" s="1"/>
  <c r="N59" i="13" s="1"/>
  <c r="W59" i="1"/>
  <c r="V60" i="1"/>
  <c r="AE59" i="1"/>
  <c r="AD60" i="1"/>
  <c r="O60" i="1"/>
  <c r="B60" i="6"/>
  <c r="E60" i="6" s="1"/>
  <c r="F60" i="13" s="1"/>
  <c r="Q60" i="1"/>
  <c r="B60" i="7"/>
  <c r="E60" i="7" s="1"/>
  <c r="H60" i="13" s="1"/>
  <c r="S60" i="1"/>
  <c r="B60" i="8"/>
  <c r="U60" i="1"/>
  <c r="B60" i="9"/>
  <c r="AA60" i="1"/>
  <c r="B60" i="11"/>
  <c r="E60" i="11" s="1"/>
  <c r="P60" i="13" s="1"/>
  <c r="AC60" i="1"/>
  <c r="B60" i="12"/>
  <c r="E60" i="12" s="1"/>
  <c r="R60" i="13" s="1"/>
  <c r="B60" i="2"/>
  <c r="F60" i="1"/>
  <c r="J63" i="13"/>
  <c r="A63" i="11"/>
  <c r="A63" i="12"/>
  <c r="A63" i="10"/>
  <c r="A63" i="9"/>
  <c r="A63" i="8"/>
  <c r="A63" i="7"/>
  <c r="A63" i="6"/>
  <c r="A63" i="5"/>
  <c r="A63" i="1"/>
  <c r="A63" i="2"/>
  <c r="A64" i="13"/>
  <c r="A64" i="19" s="1"/>
  <c r="K62" i="1"/>
  <c r="J62" i="1"/>
  <c r="M62" i="1" s="1"/>
  <c r="G62" i="1"/>
  <c r="C62" i="1"/>
  <c r="B62" i="1"/>
  <c r="D62" i="1" s="1"/>
  <c r="D62" i="6"/>
  <c r="C62" i="6"/>
  <c r="D62" i="7"/>
  <c r="C62" i="7"/>
  <c r="E62" i="8"/>
  <c r="D62" i="8"/>
  <c r="C62" i="8"/>
  <c r="E62" i="9"/>
  <c r="D62" i="9"/>
  <c r="C62" i="9"/>
  <c r="D62" i="10"/>
  <c r="C62" i="10"/>
  <c r="D62" i="12"/>
  <c r="C62" i="12"/>
  <c r="D62" i="11"/>
  <c r="C62" i="11"/>
  <c r="E23" i="6"/>
  <c r="F23" i="13" s="1"/>
  <c r="E63" i="2"/>
  <c r="D63" i="2"/>
  <c r="T25" i="1" l="1"/>
  <c r="U24" i="1"/>
  <c r="B24" i="9"/>
  <c r="B24" i="10"/>
  <c r="E24" i="10" s="1"/>
  <c r="N24" i="13" s="1"/>
  <c r="Y24" i="1"/>
  <c r="X25" i="1"/>
  <c r="AE24" i="1"/>
  <c r="AD25" i="1"/>
  <c r="H22" i="9"/>
  <c r="L22" i="13" s="1"/>
  <c r="S24" i="1"/>
  <c r="B24" i="8"/>
  <c r="R25" i="1"/>
  <c r="AA24" i="1"/>
  <c r="B24" i="11"/>
  <c r="Z25" i="1"/>
  <c r="G23" i="8"/>
  <c r="F23" i="8"/>
  <c r="AC24" i="1"/>
  <c r="B24" i="12"/>
  <c r="E24" i="12" s="1"/>
  <c r="R24" i="13" s="1"/>
  <c r="AB25" i="1"/>
  <c r="W24" i="1"/>
  <c r="V25" i="1"/>
  <c r="O24" i="1"/>
  <c r="B24" i="6"/>
  <c r="E24" i="6" s="1"/>
  <c r="F24" i="13" s="1"/>
  <c r="N25" i="1"/>
  <c r="Q24" i="1"/>
  <c r="B24" i="7"/>
  <c r="E24" i="7" s="1"/>
  <c r="H24" i="13" s="1"/>
  <c r="P25" i="1"/>
  <c r="G23" i="9"/>
  <c r="F23" i="9"/>
  <c r="I62" i="1"/>
  <c r="E62" i="1"/>
  <c r="H62" i="1"/>
  <c r="AB62" i="1"/>
  <c r="Z62" i="1"/>
  <c r="T62" i="1"/>
  <c r="R62" i="1"/>
  <c r="P62" i="1"/>
  <c r="N62" i="1"/>
  <c r="L62" i="1"/>
  <c r="C60" i="2"/>
  <c r="F60" i="2"/>
  <c r="B60" i="13" s="1"/>
  <c r="F60" i="9"/>
  <c r="G60" i="9"/>
  <c r="H60" i="9" s="1"/>
  <c r="L60" i="13" s="1"/>
  <c r="F60" i="8"/>
  <c r="G60" i="8"/>
  <c r="AE60" i="1"/>
  <c r="AD61" i="1"/>
  <c r="W60" i="1"/>
  <c r="V61" i="1"/>
  <c r="Y60" i="1"/>
  <c r="AF60" i="1" s="1"/>
  <c r="X61" i="1"/>
  <c r="B60" i="10"/>
  <c r="E60" i="10" s="1"/>
  <c r="N60" i="13" s="1"/>
  <c r="O61" i="1"/>
  <c r="B61" i="6"/>
  <c r="E61" i="6" s="1"/>
  <c r="F61" i="13" s="1"/>
  <c r="Q61" i="1"/>
  <c r="B61" i="7"/>
  <c r="E61" i="7" s="1"/>
  <c r="H61" i="13" s="1"/>
  <c r="S61" i="1"/>
  <c r="B61" i="8"/>
  <c r="U61" i="1"/>
  <c r="B61" i="9"/>
  <c r="AA61" i="1"/>
  <c r="B61" i="11"/>
  <c r="E61" i="11" s="1"/>
  <c r="P61" i="13" s="1"/>
  <c r="AC61" i="1"/>
  <c r="B61" i="12"/>
  <c r="E61" i="12" s="1"/>
  <c r="R61" i="13" s="1"/>
  <c r="B61" i="2"/>
  <c r="F61" i="1"/>
  <c r="J64" i="13"/>
  <c r="A64" i="11"/>
  <c r="A64" i="12"/>
  <c r="A64" i="10"/>
  <c r="A64" i="9"/>
  <c r="A64" i="8"/>
  <c r="A64" i="7"/>
  <c r="A64" i="6"/>
  <c r="A64" i="5"/>
  <c r="A64" i="1"/>
  <c r="A64" i="2"/>
  <c r="E64" i="2" s="1"/>
  <c r="A65" i="13"/>
  <c r="A65" i="19" s="1"/>
  <c r="K63" i="1"/>
  <c r="J63" i="1"/>
  <c r="M63" i="1" s="1"/>
  <c r="G63" i="1"/>
  <c r="C63" i="1"/>
  <c r="B63" i="1"/>
  <c r="D63" i="1" s="1"/>
  <c r="D63" i="6"/>
  <c r="C63" i="6"/>
  <c r="D63" i="7"/>
  <c r="C63" i="7"/>
  <c r="E63" i="8"/>
  <c r="D63" i="8"/>
  <c r="C63" i="8"/>
  <c r="E63" i="9"/>
  <c r="D63" i="9"/>
  <c r="C63" i="9"/>
  <c r="D63" i="10"/>
  <c r="C63" i="10"/>
  <c r="D63" i="12"/>
  <c r="C63" i="12"/>
  <c r="D63" i="11"/>
  <c r="C63" i="11"/>
  <c r="D64" i="2" l="1"/>
  <c r="AA25" i="1"/>
  <c r="B25" i="11"/>
  <c r="Z26" i="1"/>
  <c r="B25" i="10"/>
  <c r="E25" i="10" s="1"/>
  <c r="N25" i="13" s="1"/>
  <c r="Y25" i="1"/>
  <c r="X26" i="1"/>
  <c r="AF24" i="1"/>
  <c r="F24" i="8"/>
  <c r="G24" i="8"/>
  <c r="G24" i="9"/>
  <c r="F24" i="9"/>
  <c r="W25" i="1"/>
  <c r="V26" i="1"/>
  <c r="AC25" i="1"/>
  <c r="B25" i="12"/>
  <c r="E25" i="12" s="1"/>
  <c r="R25" i="13" s="1"/>
  <c r="AB26" i="1"/>
  <c r="AE25" i="1"/>
  <c r="AD26" i="1"/>
  <c r="H23" i="9"/>
  <c r="L23" i="13" s="1"/>
  <c r="Q25" i="1"/>
  <c r="B25" i="7"/>
  <c r="E25" i="7" s="1"/>
  <c r="H25" i="13" s="1"/>
  <c r="P26" i="1"/>
  <c r="S25" i="1"/>
  <c r="B25" i="8"/>
  <c r="R26" i="1"/>
  <c r="O25" i="1"/>
  <c r="B25" i="6"/>
  <c r="N26" i="1"/>
  <c r="T26" i="1"/>
  <c r="U25" i="1"/>
  <c r="B25" i="9"/>
  <c r="I63" i="1"/>
  <c r="E63" i="1"/>
  <c r="H63" i="1"/>
  <c r="AB63" i="1"/>
  <c r="Z63" i="1"/>
  <c r="T63" i="1"/>
  <c r="R63" i="1"/>
  <c r="P63" i="1"/>
  <c r="N63" i="1"/>
  <c r="L63" i="1"/>
  <c r="C61" i="2"/>
  <c r="F61" i="2"/>
  <c r="B61" i="13" s="1"/>
  <c r="F61" i="9"/>
  <c r="G61" i="9"/>
  <c r="H61" i="9" s="1"/>
  <c r="L61" i="13" s="1"/>
  <c r="F61" i="8"/>
  <c r="G61" i="8"/>
  <c r="Y61" i="1"/>
  <c r="AF61" i="1" s="1"/>
  <c r="X62" i="1"/>
  <c r="B61" i="10"/>
  <c r="E61" i="10" s="1"/>
  <c r="N61" i="13" s="1"/>
  <c r="W61" i="1"/>
  <c r="V62" i="1"/>
  <c r="AE61" i="1"/>
  <c r="AD62" i="1"/>
  <c r="O62" i="1"/>
  <c r="B62" i="6"/>
  <c r="E62" i="6" s="1"/>
  <c r="F62" i="13" s="1"/>
  <c r="Q62" i="1"/>
  <c r="B62" i="7"/>
  <c r="E62" i="7" s="1"/>
  <c r="H62" i="13" s="1"/>
  <c r="S62" i="1"/>
  <c r="B62" i="8"/>
  <c r="U62" i="1"/>
  <c r="B62" i="9"/>
  <c r="AA62" i="1"/>
  <c r="B62" i="11"/>
  <c r="E62" i="11" s="1"/>
  <c r="P62" i="13" s="1"/>
  <c r="AC62" i="1"/>
  <c r="B62" i="12"/>
  <c r="E62" i="12" s="1"/>
  <c r="R62" i="13" s="1"/>
  <c r="B62" i="2"/>
  <c r="F62" i="1"/>
  <c r="J65" i="13"/>
  <c r="A65" i="11"/>
  <c r="A65" i="12"/>
  <c r="A65" i="10"/>
  <c r="A65" i="9"/>
  <c r="A65" i="8"/>
  <c r="A65" i="7"/>
  <c r="A65" i="6"/>
  <c r="A65" i="5"/>
  <c r="A65" i="1"/>
  <c r="A65" i="2"/>
  <c r="D65" i="2" s="1"/>
  <c r="A66" i="13"/>
  <c r="A66" i="19" s="1"/>
  <c r="K64" i="1"/>
  <c r="J64" i="1"/>
  <c r="M64" i="1" s="1"/>
  <c r="G64" i="1"/>
  <c r="C64" i="1"/>
  <c r="B64" i="1"/>
  <c r="D64" i="1" s="1"/>
  <c r="D64" i="6"/>
  <c r="C64" i="6"/>
  <c r="D64" i="7"/>
  <c r="C64" i="7"/>
  <c r="E64" i="8"/>
  <c r="D64" i="8"/>
  <c r="C64" i="8"/>
  <c r="E64" i="9"/>
  <c r="D64" i="9"/>
  <c r="C64" i="9"/>
  <c r="D64" i="10"/>
  <c r="C64" i="10"/>
  <c r="D64" i="12"/>
  <c r="C64" i="12"/>
  <c r="D64" i="11"/>
  <c r="C64" i="11"/>
  <c r="E25" i="6"/>
  <c r="F25" i="13" s="1"/>
  <c r="E65" i="2"/>
  <c r="H24" i="9" l="1"/>
  <c r="L24" i="13" s="1"/>
  <c r="G25" i="8"/>
  <c r="F25" i="8"/>
  <c r="B26" i="9"/>
  <c r="T27" i="1"/>
  <c r="U26" i="1"/>
  <c r="W26" i="1"/>
  <c r="V27" i="1"/>
  <c r="B26" i="10"/>
  <c r="E26" i="10" s="1"/>
  <c r="N26" i="13" s="1"/>
  <c r="Y26" i="1"/>
  <c r="X27" i="1"/>
  <c r="O26" i="1"/>
  <c r="B26" i="6"/>
  <c r="N27" i="1"/>
  <c r="Z27" i="1"/>
  <c r="AA26" i="1"/>
  <c r="B26" i="11"/>
  <c r="AC26" i="1"/>
  <c r="B26" i="12"/>
  <c r="E26" i="12" s="1"/>
  <c r="R26" i="13" s="1"/>
  <c r="AB27" i="1"/>
  <c r="P27" i="1"/>
  <c r="B26" i="7"/>
  <c r="E26" i="7" s="1"/>
  <c r="H26" i="13" s="1"/>
  <c r="Q26" i="1"/>
  <c r="AE26" i="1"/>
  <c r="AD27" i="1"/>
  <c r="F25" i="9"/>
  <c r="G25" i="9"/>
  <c r="S26" i="1"/>
  <c r="B26" i="8"/>
  <c r="R27" i="1"/>
  <c r="AF25" i="1"/>
  <c r="I64" i="1"/>
  <c r="E64" i="1"/>
  <c r="H64" i="1"/>
  <c r="AB64" i="1"/>
  <c r="Z64" i="1"/>
  <c r="T64" i="1"/>
  <c r="R64" i="1"/>
  <c r="P64" i="1"/>
  <c r="N64" i="1"/>
  <c r="L64" i="1"/>
  <c r="C62" i="2"/>
  <c r="F62" i="2"/>
  <c r="B62" i="13" s="1"/>
  <c r="F62" i="9"/>
  <c r="G62" i="9"/>
  <c r="H62" i="9" s="1"/>
  <c r="L62" i="13" s="1"/>
  <c r="F62" i="8"/>
  <c r="G62" i="8"/>
  <c r="AE62" i="1"/>
  <c r="AD63" i="1"/>
  <c r="W62" i="1"/>
  <c r="V63" i="1"/>
  <c r="Y62" i="1"/>
  <c r="AF62" i="1" s="1"/>
  <c r="X63" i="1"/>
  <c r="B62" i="10"/>
  <c r="E62" i="10" s="1"/>
  <c r="N62" i="13" s="1"/>
  <c r="O63" i="1"/>
  <c r="B63" i="6"/>
  <c r="E63" i="6" s="1"/>
  <c r="F63" i="13" s="1"/>
  <c r="Q63" i="1"/>
  <c r="B63" i="7"/>
  <c r="E63" i="7" s="1"/>
  <c r="H63" i="13" s="1"/>
  <c r="S63" i="1"/>
  <c r="B63" i="8"/>
  <c r="U63" i="1"/>
  <c r="B63" i="9"/>
  <c r="AA63" i="1"/>
  <c r="B63" i="11"/>
  <c r="E63" i="11" s="1"/>
  <c r="P63" i="13" s="1"/>
  <c r="AC63" i="1"/>
  <c r="B63" i="12"/>
  <c r="E63" i="12" s="1"/>
  <c r="R63" i="13" s="1"/>
  <c r="B63" i="2"/>
  <c r="F63" i="1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B66" i="13"/>
  <c r="A66" i="11"/>
  <c r="A66" i="12"/>
  <c r="A66" i="10"/>
  <c r="A66" i="9"/>
  <c r="A66" i="8"/>
  <c r="A66" i="7"/>
  <c r="A66" i="6"/>
  <c r="A66" i="5"/>
  <c r="F66" i="5" s="1"/>
  <c r="A66" i="1"/>
  <c r="A66" i="2"/>
  <c r="B66" i="2" s="1"/>
  <c r="A67" i="13"/>
  <c r="A67" i="19" s="1"/>
  <c r="K65" i="1"/>
  <c r="J65" i="1"/>
  <c r="M65" i="1" s="1"/>
  <c r="G65" i="1"/>
  <c r="C65" i="1"/>
  <c r="B65" i="1"/>
  <c r="D65" i="1" s="1"/>
  <c r="D65" i="6"/>
  <c r="C65" i="6"/>
  <c r="D65" i="7"/>
  <c r="C65" i="7"/>
  <c r="E65" i="8"/>
  <c r="D65" i="8"/>
  <c r="C65" i="8"/>
  <c r="E65" i="9"/>
  <c r="D65" i="9"/>
  <c r="C65" i="9"/>
  <c r="D65" i="10"/>
  <c r="C65" i="10"/>
  <c r="D65" i="12"/>
  <c r="C65" i="12"/>
  <c r="D65" i="11"/>
  <c r="C65" i="11"/>
  <c r="E26" i="6"/>
  <c r="F26" i="13" s="1"/>
  <c r="F66" i="2"/>
  <c r="B66" i="19" l="1"/>
  <c r="C66" i="19" s="1"/>
  <c r="H25" i="9"/>
  <c r="L25" i="13" s="1"/>
  <c r="AE27" i="1"/>
  <c r="AD28" i="1"/>
  <c r="B27" i="6"/>
  <c r="E27" i="6" s="1"/>
  <c r="F27" i="13" s="1"/>
  <c r="O27" i="1"/>
  <c r="N28" i="1"/>
  <c r="F26" i="8"/>
  <c r="G26" i="8"/>
  <c r="B27" i="7"/>
  <c r="E27" i="7" s="1"/>
  <c r="H27" i="13" s="1"/>
  <c r="P28" i="1"/>
  <c r="Q27" i="1"/>
  <c r="U27" i="1"/>
  <c r="B27" i="9"/>
  <c r="T28" i="1"/>
  <c r="C66" i="2"/>
  <c r="AC27" i="1"/>
  <c r="B27" i="12"/>
  <c r="E27" i="12" s="1"/>
  <c r="R27" i="13" s="1"/>
  <c r="AB28" i="1"/>
  <c r="G26" i="9"/>
  <c r="F26" i="9"/>
  <c r="V28" i="1"/>
  <c r="W27" i="1"/>
  <c r="B27" i="11"/>
  <c r="Z28" i="1"/>
  <c r="AA27" i="1"/>
  <c r="S27" i="1"/>
  <c r="B27" i="8"/>
  <c r="R28" i="1"/>
  <c r="D66" i="2"/>
  <c r="X28" i="1"/>
  <c r="B27" i="10"/>
  <c r="E27" i="10" s="1"/>
  <c r="N27" i="13" s="1"/>
  <c r="Y27" i="1"/>
  <c r="E66" i="2"/>
  <c r="AF26" i="1"/>
  <c r="I65" i="1"/>
  <c r="E65" i="1"/>
  <c r="H65" i="1"/>
  <c r="AB65" i="1"/>
  <c r="Z65" i="1"/>
  <c r="T65" i="1"/>
  <c r="R65" i="1"/>
  <c r="P65" i="1"/>
  <c r="N65" i="1"/>
  <c r="L65" i="1"/>
  <c r="C63" i="2"/>
  <c r="F63" i="2"/>
  <c r="B63" i="13" s="1"/>
  <c r="F63" i="9"/>
  <c r="G63" i="9"/>
  <c r="H63" i="9" s="1"/>
  <c r="L63" i="13" s="1"/>
  <c r="F63" i="8"/>
  <c r="G63" i="8"/>
  <c r="Y63" i="1"/>
  <c r="AF63" i="1" s="1"/>
  <c r="X64" i="1"/>
  <c r="B63" i="10"/>
  <c r="E63" i="10" s="1"/>
  <c r="N63" i="13" s="1"/>
  <c r="W63" i="1"/>
  <c r="V64" i="1"/>
  <c r="AE63" i="1"/>
  <c r="AD64" i="1"/>
  <c r="O64" i="1"/>
  <c r="B64" i="6"/>
  <c r="E64" i="6" s="1"/>
  <c r="F64" i="13" s="1"/>
  <c r="Q64" i="1"/>
  <c r="B64" i="7"/>
  <c r="E64" i="7" s="1"/>
  <c r="H64" i="13" s="1"/>
  <c r="S64" i="1"/>
  <c r="B64" i="8"/>
  <c r="U64" i="1"/>
  <c r="B64" i="9"/>
  <c r="AA64" i="1"/>
  <c r="B64" i="11"/>
  <c r="E64" i="11" s="1"/>
  <c r="P64" i="13" s="1"/>
  <c r="AC64" i="1"/>
  <c r="B64" i="12"/>
  <c r="E64" i="12" s="1"/>
  <c r="R64" i="13" s="1"/>
  <c r="B64" i="2"/>
  <c r="F64" i="1"/>
  <c r="T67" i="13"/>
  <c r="S67" i="13"/>
  <c r="R67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E67" i="13"/>
  <c r="D67" i="13"/>
  <c r="C67" i="13"/>
  <c r="B67" i="13"/>
  <c r="A67" i="11"/>
  <c r="A67" i="12"/>
  <c r="A67" i="10"/>
  <c r="A67" i="9"/>
  <c r="A67" i="8"/>
  <c r="A67" i="7"/>
  <c r="A67" i="6"/>
  <c r="A67" i="5"/>
  <c r="F67" i="5" s="1"/>
  <c r="A67" i="1"/>
  <c r="A67" i="2"/>
  <c r="B67" i="2" s="1"/>
  <c r="A68" i="13"/>
  <c r="A68" i="19" s="1"/>
  <c r="AF66" i="1"/>
  <c r="AE66" i="1"/>
  <c r="AD66" i="1"/>
  <c r="AC66" i="1"/>
  <c r="AB66" i="1"/>
  <c r="AA66" i="1"/>
  <c r="Z66" i="1"/>
  <c r="Y66" i="1"/>
  <c r="X67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D66" i="6"/>
  <c r="E66" i="6"/>
  <c r="B66" i="6"/>
  <c r="C66" i="6"/>
  <c r="E66" i="7"/>
  <c r="D66" i="7"/>
  <c r="C66" i="7"/>
  <c r="B66" i="7"/>
  <c r="G66" i="8"/>
  <c r="F66" i="8"/>
  <c r="E66" i="8"/>
  <c r="D66" i="8"/>
  <c r="C66" i="8"/>
  <c r="B66" i="8"/>
  <c r="H66" i="9"/>
  <c r="G66" i="9"/>
  <c r="F66" i="9"/>
  <c r="E66" i="9"/>
  <c r="D66" i="9"/>
  <c r="C66" i="9"/>
  <c r="B66" i="9"/>
  <c r="D66" i="10"/>
  <c r="C66" i="10"/>
  <c r="E66" i="10"/>
  <c r="B66" i="10"/>
  <c r="E66" i="12"/>
  <c r="D66" i="12"/>
  <c r="C66" i="12"/>
  <c r="B66" i="12"/>
  <c r="D66" i="11"/>
  <c r="C66" i="11"/>
  <c r="B66" i="11"/>
  <c r="E66" i="11"/>
  <c r="E67" i="2"/>
  <c r="D67" i="2"/>
  <c r="B67" i="19" l="1"/>
  <c r="C67" i="19" s="1"/>
  <c r="U66" i="13"/>
  <c r="F67" i="2"/>
  <c r="AF27" i="1"/>
  <c r="Z29" i="1"/>
  <c r="B28" i="11"/>
  <c r="AA28" i="1"/>
  <c r="B28" i="10"/>
  <c r="E28" i="10" s="1"/>
  <c r="N28" i="13" s="1"/>
  <c r="Y28" i="1"/>
  <c r="X29" i="1"/>
  <c r="T29" i="1"/>
  <c r="U28" i="1"/>
  <c r="B28" i="9"/>
  <c r="O28" i="1"/>
  <c r="B28" i="6"/>
  <c r="E28" i="6" s="1"/>
  <c r="F28" i="13" s="1"/>
  <c r="N29" i="1"/>
  <c r="W28" i="1"/>
  <c r="V29" i="1"/>
  <c r="G27" i="8"/>
  <c r="F27" i="8"/>
  <c r="H26" i="9"/>
  <c r="L26" i="13" s="1"/>
  <c r="AE28" i="1"/>
  <c r="AD29" i="1"/>
  <c r="F27" i="9"/>
  <c r="G27" i="9"/>
  <c r="S28" i="1"/>
  <c r="B28" i="8"/>
  <c r="R29" i="1"/>
  <c r="C67" i="2"/>
  <c r="AC28" i="1"/>
  <c r="B28" i="12"/>
  <c r="E28" i="12" s="1"/>
  <c r="R28" i="13" s="1"/>
  <c r="AB29" i="1"/>
  <c r="P29" i="1"/>
  <c r="B28" i="7"/>
  <c r="E28" i="7" s="1"/>
  <c r="H28" i="13" s="1"/>
  <c r="Q28" i="1"/>
  <c r="C64" i="2"/>
  <c r="F64" i="2"/>
  <c r="B64" i="13" s="1"/>
  <c r="F64" i="9"/>
  <c r="G64" i="9"/>
  <c r="H64" i="9" s="1"/>
  <c r="L64" i="13" s="1"/>
  <c r="F64" i="8"/>
  <c r="G64" i="8"/>
  <c r="AE64" i="1"/>
  <c r="AD65" i="1"/>
  <c r="AE65" i="1" s="1"/>
  <c r="W64" i="1"/>
  <c r="V65" i="1"/>
  <c r="W65" i="1" s="1"/>
  <c r="Y64" i="1"/>
  <c r="AF64" i="1" s="1"/>
  <c r="X65" i="1"/>
  <c r="B64" i="10"/>
  <c r="E64" i="10" s="1"/>
  <c r="N64" i="13" s="1"/>
  <c r="O65" i="1"/>
  <c r="B65" i="6"/>
  <c r="E65" i="6" s="1"/>
  <c r="F65" i="13" s="1"/>
  <c r="Q65" i="1"/>
  <c r="B65" i="7"/>
  <c r="E65" i="7" s="1"/>
  <c r="H65" i="13" s="1"/>
  <c r="S65" i="1"/>
  <c r="B65" i="8"/>
  <c r="U65" i="1"/>
  <c r="B65" i="9"/>
  <c r="AA65" i="1"/>
  <c r="B65" i="11"/>
  <c r="E65" i="11" s="1"/>
  <c r="P65" i="13" s="1"/>
  <c r="AC65" i="1"/>
  <c r="B65" i="12"/>
  <c r="E65" i="12" s="1"/>
  <c r="R65" i="13" s="1"/>
  <c r="B65" i="2"/>
  <c r="F65" i="1"/>
  <c r="T68" i="13"/>
  <c r="U67" i="13" s="1"/>
  <c r="S68" i="13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E68" i="13"/>
  <c r="D68" i="13"/>
  <c r="C68" i="13"/>
  <c r="B68" i="13"/>
  <c r="A68" i="11"/>
  <c r="A68" i="12"/>
  <c r="A68" i="10"/>
  <c r="A68" i="9"/>
  <c r="A68" i="8"/>
  <c r="A68" i="7"/>
  <c r="A68" i="6"/>
  <c r="A68" i="5"/>
  <c r="F68" i="5" s="1"/>
  <c r="A68" i="1"/>
  <c r="A68" i="2"/>
  <c r="B68" i="2" s="1"/>
  <c r="A69" i="13"/>
  <c r="A69" i="19" s="1"/>
  <c r="AF67" i="1"/>
  <c r="AE67" i="1"/>
  <c r="AD67" i="1"/>
  <c r="AC67" i="1"/>
  <c r="AB67" i="1"/>
  <c r="AA67" i="1"/>
  <c r="Z67" i="1"/>
  <c r="Y67" i="1"/>
  <c r="X68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D67" i="6"/>
  <c r="E67" i="6"/>
  <c r="B67" i="6"/>
  <c r="C67" i="6"/>
  <c r="E67" i="7"/>
  <c r="D67" i="7"/>
  <c r="C67" i="7"/>
  <c r="B67" i="7"/>
  <c r="G67" i="8"/>
  <c r="F67" i="8"/>
  <c r="E67" i="8"/>
  <c r="D67" i="8"/>
  <c r="C67" i="8"/>
  <c r="B67" i="8"/>
  <c r="H67" i="9"/>
  <c r="G67" i="9"/>
  <c r="F67" i="9"/>
  <c r="E67" i="9"/>
  <c r="D67" i="9"/>
  <c r="C67" i="9"/>
  <c r="B67" i="9"/>
  <c r="D67" i="10"/>
  <c r="C67" i="10"/>
  <c r="E67" i="10"/>
  <c r="B67" i="10"/>
  <c r="E67" i="12"/>
  <c r="D67" i="12"/>
  <c r="C67" i="12"/>
  <c r="B67" i="12"/>
  <c r="D67" i="11"/>
  <c r="C67" i="11"/>
  <c r="B67" i="11"/>
  <c r="E67" i="11"/>
  <c r="W29" i="1" l="1"/>
  <c r="V30" i="1"/>
  <c r="B29" i="10"/>
  <c r="E29" i="10" s="1"/>
  <c r="N29" i="13" s="1"/>
  <c r="Y29" i="1"/>
  <c r="X30" i="1"/>
  <c r="C68" i="2"/>
  <c r="P30" i="1"/>
  <c r="Q29" i="1"/>
  <c r="B29" i="7"/>
  <c r="E29" i="7" s="1"/>
  <c r="H29" i="13" s="1"/>
  <c r="H27" i="9"/>
  <c r="L27" i="13" s="1"/>
  <c r="AF28" i="1"/>
  <c r="S29" i="1"/>
  <c r="B29" i="8"/>
  <c r="R30" i="1"/>
  <c r="D68" i="2"/>
  <c r="AC29" i="1"/>
  <c r="B29" i="12"/>
  <c r="E29" i="12" s="1"/>
  <c r="R29" i="13" s="1"/>
  <c r="AB30" i="1"/>
  <c r="B29" i="6"/>
  <c r="O29" i="1"/>
  <c r="N30" i="1"/>
  <c r="AE29" i="1"/>
  <c r="AD30" i="1"/>
  <c r="F28" i="8"/>
  <c r="G28" i="8"/>
  <c r="F68" i="2"/>
  <c r="B29" i="9"/>
  <c r="T30" i="1"/>
  <c r="U29" i="1"/>
  <c r="E68" i="2"/>
  <c r="G28" i="9"/>
  <c r="F28" i="9"/>
  <c r="Z30" i="1"/>
  <c r="AA29" i="1"/>
  <c r="B29" i="11"/>
  <c r="C65" i="2"/>
  <c r="F65" i="2"/>
  <c r="B65" i="13" s="1"/>
  <c r="AF65" i="1"/>
  <c r="F65" i="9"/>
  <c r="G65" i="9"/>
  <c r="H65" i="9" s="1"/>
  <c r="L65" i="13" s="1"/>
  <c r="F65" i="8"/>
  <c r="G65" i="8"/>
  <c r="Y65" i="1"/>
  <c r="X66" i="1"/>
  <c r="B65" i="10"/>
  <c r="E65" i="10" s="1"/>
  <c r="N65" i="13" s="1"/>
  <c r="T69" i="13"/>
  <c r="U68" i="13" s="1"/>
  <c r="S69" i="13"/>
  <c r="R69" i="13"/>
  <c r="Q69" i="13"/>
  <c r="P69" i="13"/>
  <c r="O69" i="13"/>
  <c r="N69" i="13"/>
  <c r="M69" i="13"/>
  <c r="L69" i="13"/>
  <c r="K69" i="13"/>
  <c r="J69" i="13"/>
  <c r="I69" i="13"/>
  <c r="H69" i="13"/>
  <c r="G69" i="13"/>
  <c r="F69" i="13"/>
  <c r="E69" i="13"/>
  <c r="D69" i="13"/>
  <c r="C69" i="13"/>
  <c r="B69" i="13"/>
  <c r="A69" i="11"/>
  <c r="A69" i="12"/>
  <c r="A69" i="10"/>
  <c r="A69" i="9"/>
  <c r="A69" i="8"/>
  <c r="A69" i="7"/>
  <c r="A69" i="6"/>
  <c r="A69" i="5"/>
  <c r="F69" i="5" s="1"/>
  <c r="A69" i="1"/>
  <c r="A69" i="2"/>
  <c r="B69" i="2" s="1"/>
  <c r="A70" i="13"/>
  <c r="A70" i="19" s="1"/>
  <c r="AF68" i="1"/>
  <c r="AE68" i="1"/>
  <c r="AD68" i="1"/>
  <c r="AC68" i="1"/>
  <c r="AB68" i="1"/>
  <c r="AA68" i="1"/>
  <c r="Z68" i="1"/>
  <c r="Y68" i="1"/>
  <c r="X69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D68" i="6"/>
  <c r="E68" i="6"/>
  <c r="B68" i="6"/>
  <c r="C68" i="6"/>
  <c r="E68" i="7"/>
  <c r="D68" i="7"/>
  <c r="C68" i="7"/>
  <c r="B68" i="7"/>
  <c r="G68" i="8"/>
  <c r="F68" i="8"/>
  <c r="E68" i="8"/>
  <c r="D68" i="8"/>
  <c r="C68" i="8"/>
  <c r="B68" i="8"/>
  <c r="H68" i="9"/>
  <c r="G68" i="9"/>
  <c r="F68" i="9"/>
  <c r="E68" i="9"/>
  <c r="D68" i="9"/>
  <c r="C68" i="9"/>
  <c r="B68" i="9"/>
  <c r="D68" i="10"/>
  <c r="C68" i="10"/>
  <c r="E68" i="10"/>
  <c r="B68" i="10"/>
  <c r="E68" i="12"/>
  <c r="D68" i="12"/>
  <c r="C68" i="12"/>
  <c r="B68" i="12"/>
  <c r="D68" i="11"/>
  <c r="C68" i="11"/>
  <c r="B68" i="11"/>
  <c r="E68" i="11"/>
  <c r="E29" i="6"/>
  <c r="F29" i="13" s="1"/>
  <c r="F69" i="2"/>
  <c r="E69" i="2"/>
  <c r="D69" i="2"/>
  <c r="C69" i="2"/>
  <c r="B30" i="7" l="1"/>
  <c r="E30" i="7" s="1"/>
  <c r="H30" i="13" s="1"/>
  <c r="P31" i="1"/>
  <c r="Q30" i="1"/>
  <c r="S30" i="1"/>
  <c r="B30" i="8"/>
  <c r="R31" i="1"/>
  <c r="O30" i="1"/>
  <c r="B30" i="6"/>
  <c r="E30" i="6" s="1"/>
  <c r="F30" i="13" s="1"/>
  <c r="N31" i="1"/>
  <c r="F29" i="8"/>
  <c r="G29" i="8"/>
  <c r="B30" i="10"/>
  <c r="E30" i="10" s="1"/>
  <c r="N30" i="13" s="1"/>
  <c r="Y30" i="1"/>
  <c r="X31" i="1"/>
  <c r="U30" i="1"/>
  <c r="B30" i="9"/>
  <c r="T31" i="1"/>
  <c r="G29" i="9"/>
  <c r="F29" i="9"/>
  <c r="AE30" i="1"/>
  <c r="AD31" i="1"/>
  <c r="AF29" i="1"/>
  <c r="AB31" i="1"/>
  <c r="AC30" i="1"/>
  <c r="B30" i="12"/>
  <c r="E30" i="12" s="1"/>
  <c r="R30" i="13" s="1"/>
  <c r="W30" i="1"/>
  <c r="V31" i="1"/>
  <c r="H28" i="9"/>
  <c r="L28" i="13" s="1"/>
  <c r="B30" i="11"/>
  <c r="Z31" i="1"/>
  <c r="AA30" i="1"/>
  <c r="T70" i="13"/>
  <c r="U69" i="13" s="1"/>
  <c r="S70" i="13"/>
  <c r="R70" i="13"/>
  <c r="Q70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D70" i="13"/>
  <c r="C70" i="13"/>
  <c r="B70" i="13"/>
  <c r="A70" i="11"/>
  <c r="A70" i="12"/>
  <c r="A70" i="10"/>
  <c r="A70" i="9"/>
  <c r="A70" i="8"/>
  <c r="A70" i="7"/>
  <c r="A70" i="6"/>
  <c r="A70" i="5"/>
  <c r="F70" i="5" s="1"/>
  <c r="A70" i="1"/>
  <c r="A70" i="2"/>
  <c r="B70" i="2" s="1"/>
  <c r="A71" i="13"/>
  <c r="A71" i="19" s="1"/>
  <c r="AF69" i="1"/>
  <c r="AE69" i="1"/>
  <c r="AD69" i="1"/>
  <c r="AC69" i="1"/>
  <c r="AB69" i="1"/>
  <c r="AA69" i="1"/>
  <c r="Z69" i="1"/>
  <c r="Y69" i="1"/>
  <c r="X70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D69" i="6"/>
  <c r="E69" i="6"/>
  <c r="B69" i="6"/>
  <c r="C69" i="6"/>
  <c r="E69" i="7"/>
  <c r="D69" i="7"/>
  <c r="C69" i="7"/>
  <c r="B69" i="7"/>
  <c r="G69" i="8"/>
  <c r="F69" i="8"/>
  <c r="E69" i="8"/>
  <c r="D69" i="8"/>
  <c r="C69" i="8"/>
  <c r="B69" i="8"/>
  <c r="H69" i="9"/>
  <c r="G69" i="9"/>
  <c r="F69" i="9"/>
  <c r="E69" i="9"/>
  <c r="D69" i="9"/>
  <c r="C69" i="9"/>
  <c r="B69" i="9"/>
  <c r="D69" i="10"/>
  <c r="C69" i="10"/>
  <c r="E69" i="10"/>
  <c r="B69" i="10"/>
  <c r="E69" i="12"/>
  <c r="D69" i="12"/>
  <c r="C69" i="12"/>
  <c r="B69" i="12"/>
  <c r="D69" i="11"/>
  <c r="C69" i="11"/>
  <c r="B69" i="11"/>
  <c r="E69" i="11"/>
  <c r="E70" i="2" l="1"/>
  <c r="F70" i="2"/>
  <c r="H29" i="9"/>
  <c r="L29" i="13" s="1"/>
  <c r="B31" i="11"/>
  <c r="Z32" i="1"/>
  <c r="AA31" i="1"/>
  <c r="B31" i="10"/>
  <c r="E31" i="10" s="1"/>
  <c r="N31" i="13" s="1"/>
  <c r="Y31" i="1"/>
  <c r="X32" i="1"/>
  <c r="S31" i="1"/>
  <c r="B31" i="8"/>
  <c r="R32" i="1"/>
  <c r="AE31" i="1"/>
  <c r="AD32" i="1"/>
  <c r="AF30" i="1"/>
  <c r="F30" i="8"/>
  <c r="G30" i="8"/>
  <c r="G30" i="9"/>
  <c r="F30" i="9"/>
  <c r="W31" i="1"/>
  <c r="V32" i="1"/>
  <c r="B31" i="7"/>
  <c r="E31" i="7" s="1"/>
  <c r="H31" i="13" s="1"/>
  <c r="P32" i="1"/>
  <c r="Q31" i="1"/>
  <c r="AC31" i="1"/>
  <c r="B31" i="12"/>
  <c r="E31" i="12" s="1"/>
  <c r="R31" i="13" s="1"/>
  <c r="AB32" i="1"/>
  <c r="C70" i="2"/>
  <c r="D70" i="2"/>
  <c r="U31" i="1"/>
  <c r="B31" i="9"/>
  <c r="T32" i="1"/>
  <c r="O31" i="1"/>
  <c r="B31" i="6"/>
  <c r="N32" i="1"/>
  <c r="T71" i="13"/>
  <c r="U70" i="13" s="1"/>
  <c r="S71" i="13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D71" i="13"/>
  <c r="C71" i="13"/>
  <c r="B71" i="13"/>
  <c r="A71" i="11"/>
  <c r="A71" i="12"/>
  <c r="A71" i="10"/>
  <c r="A71" i="9"/>
  <c r="A71" i="8"/>
  <c r="A71" i="7"/>
  <c r="A71" i="6"/>
  <c r="A71" i="5"/>
  <c r="F71" i="5" s="1"/>
  <c r="A71" i="1"/>
  <c r="A71" i="2"/>
  <c r="B71" i="2" s="1"/>
  <c r="A72" i="13"/>
  <c r="A72" i="19" s="1"/>
  <c r="AF70" i="1"/>
  <c r="AE70" i="1"/>
  <c r="AD70" i="1"/>
  <c r="AC70" i="1"/>
  <c r="AB70" i="1"/>
  <c r="AA70" i="1"/>
  <c r="Z70" i="1"/>
  <c r="Y70" i="1"/>
  <c r="X71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D70" i="6"/>
  <c r="E70" i="6"/>
  <c r="B70" i="6"/>
  <c r="C70" i="6"/>
  <c r="E70" i="7"/>
  <c r="D70" i="7"/>
  <c r="C70" i="7"/>
  <c r="B70" i="7"/>
  <c r="G70" i="8"/>
  <c r="F70" i="8"/>
  <c r="E70" i="8"/>
  <c r="D70" i="8"/>
  <c r="C70" i="8"/>
  <c r="B70" i="8"/>
  <c r="H70" i="9"/>
  <c r="G70" i="9"/>
  <c r="F70" i="9"/>
  <c r="E70" i="9"/>
  <c r="D70" i="9"/>
  <c r="C70" i="9"/>
  <c r="B70" i="9"/>
  <c r="D70" i="10"/>
  <c r="C70" i="10"/>
  <c r="E70" i="10"/>
  <c r="B70" i="10"/>
  <c r="E70" i="12"/>
  <c r="D70" i="12"/>
  <c r="C70" i="12"/>
  <c r="B70" i="12"/>
  <c r="D70" i="11"/>
  <c r="C70" i="11"/>
  <c r="B70" i="11"/>
  <c r="E70" i="11"/>
  <c r="E31" i="6"/>
  <c r="F31" i="13" s="1"/>
  <c r="F71" i="2" l="1"/>
  <c r="G31" i="8"/>
  <c r="F31" i="8"/>
  <c r="H30" i="9"/>
  <c r="L30" i="13" s="1"/>
  <c r="B32" i="10"/>
  <c r="E32" i="10" s="1"/>
  <c r="N32" i="13" s="1"/>
  <c r="Y32" i="1"/>
  <c r="X33" i="1"/>
  <c r="U32" i="1"/>
  <c r="B32" i="9"/>
  <c r="T33" i="1"/>
  <c r="C71" i="2"/>
  <c r="AD33" i="1"/>
  <c r="AE32" i="1"/>
  <c r="AF31" i="1"/>
  <c r="O32" i="1"/>
  <c r="B32" i="6"/>
  <c r="E32" i="6" s="1"/>
  <c r="F32" i="13" s="1"/>
  <c r="N33" i="1"/>
  <c r="D71" i="2"/>
  <c r="W32" i="1"/>
  <c r="V33" i="1"/>
  <c r="Z33" i="1"/>
  <c r="B32" i="11"/>
  <c r="AA32" i="1"/>
  <c r="AC32" i="1"/>
  <c r="B32" i="12"/>
  <c r="E32" i="12" s="1"/>
  <c r="R32" i="13" s="1"/>
  <c r="AB33" i="1"/>
  <c r="F31" i="9"/>
  <c r="G31" i="9"/>
  <c r="P33" i="1"/>
  <c r="B32" i="7"/>
  <c r="E32" i="7" s="1"/>
  <c r="H32" i="13" s="1"/>
  <c r="Q32" i="1"/>
  <c r="E71" i="2"/>
  <c r="B32" i="8"/>
  <c r="S32" i="1"/>
  <c r="R33" i="1"/>
  <c r="T72" i="13"/>
  <c r="U71" i="13" s="1"/>
  <c r="S72" i="13"/>
  <c r="R72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B72" i="13"/>
  <c r="A72" i="11"/>
  <c r="A72" i="12"/>
  <c r="A72" i="10"/>
  <c r="A72" i="9"/>
  <c r="A72" i="8"/>
  <c r="A72" i="7"/>
  <c r="A72" i="6"/>
  <c r="A72" i="5"/>
  <c r="F72" i="5" s="1"/>
  <c r="A72" i="1"/>
  <c r="A72" i="2"/>
  <c r="B72" i="2" s="1"/>
  <c r="A73" i="13"/>
  <c r="A73" i="19" s="1"/>
  <c r="AF71" i="1"/>
  <c r="AE71" i="1"/>
  <c r="AD71" i="1"/>
  <c r="AC71" i="1"/>
  <c r="AB71" i="1"/>
  <c r="AA71" i="1"/>
  <c r="Z71" i="1"/>
  <c r="Y71" i="1"/>
  <c r="X72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D71" i="6"/>
  <c r="E71" i="6"/>
  <c r="B71" i="6"/>
  <c r="C71" i="6"/>
  <c r="E71" i="7"/>
  <c r="D71" i="7"/>
  <c r="C71" i="7"/>
  <c r="B71" i="7"/>
  <c r="G71" i="8"/>
  <c r="F71" i="8"/>
  <c r="E71" i="8"/>
  <c r="D71" i="8"/>
  <c r="C71" i="8"/>
  <c r="B71" i="8"/>
  <c r="H71" i="9"/>
  <c r="G71" i="9"/>
  <c r="F71" i="9"/>
  <c r="E71" i="9"/>
  <c r="D71" i="9"/>
  <c r="C71" i="9"/>
  <c r="B71" i="9"/>
  <c r="D71" i="10"/>
  <c r="C71" i="10"/>
  <c r="E71" i="10"/>
  <c r="B71" i="10"/>
  <c r="E71" i="12"/>
  <c r="D71" i="12"/>
  <c r="C71" i="12"/>
  <c r="B71" i="12"/>
  <c r="D71" i="11"/>
  <c r="C71" i="11"/>
  <c r="B71" i="11"/>
  <c r="E71" i="11"/>
  <c r="AF32" i="1" l="1"/>
  <c r="C72" i="2"/>
  <c r="B33" i="6"/>
  <c r="E33" i="6" s="1"/>
  <c r="F33" i="13" s="1"/>
  <c r="O33" i="1"/>
  <c r="N34" i="1"/>
  <c r="B33" i="10"/>
  <c r="E33" i="10" s="1"/>
  <c r="N33" i="13" s="1"/>
  <c r="Y33" i="1"/>
  <c r="X34" i="1"/>
  <c r="P34" i="1"/>
  <c r="B33" i="7"/>
  <c r="E33" i="7" s="1"/>
  <c r="H33" i="13" s="1"/>
  <c r="Q33" i="1"/>
  <c r="E72" i="2"/>
  <c r="H31" i="9"/>
  <c r="L31" i="13" s="1"/>
  <c r="W33" i="1"/>
  <c r="V34" i="1"/>
  <c r="AE33" i="1"/>
  <c r="AD34" i="1"/>
  <c r="G32" i="9"/>
  <c r="F32" i="9"/>
  <c r="Z34" i="1"/>
  <c r="B33" i="11"/>
  <c r="AA33" i="1"/>
  <c r="R34" i="1"/>
  <c r="S33" i="1"/>
  <c r="B33" i="8"/>
  <c r="F32" i="8"/>
  <c r="G32" i="8"/>
  <c r="D72" i="2"/>
  <c r="F72" i="2"/>
  <c r="B33" i="12"/>
  <c r="E33" i="12" s="1"/>
  <c r="R33" i="13" s="1"/>
  <c r="AB34" i="1"/>
  <c r="AC33" i="1"/>
  <c r="B33" i="9"/>
  <c r="T34" i="1"/>
  <c r="U33" i="1"/>
  <c r="T73" i="13"/>
  <c r="U72" i="13" s="1"/>
  <c r="S73" i="13"/>
  <c r="R73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E73" i="13"/>
  <c r="D73" i="13"/>
  <c r="C73" i="13"/>
  <c r="B73" i="13"/>
  <c r="A73" i="11"/>
  <c r="A73" i="12"/>
  <c r="A73" i="10"/>
  <c r="A73" i="9"/>
  <c r="A73" i="8"/>
  <c r="A73" i="7"/>
  <c r="A73" i="6"/>
  <c r="A73" i="5"/>
  <c r="F73" i="5" s="1"/>
  <c r="A73" i="1"/>
  <c r="A73" i="2"/>
  <c r="B73" i="2" s="1"/>
  <c r="A74" i="13"/>
  <c r="A74" i="19" s="1"/>
  <c r="AF72" i="1"/>
  <c r="AE72" i="1"/>
  <c r="AD72" i="1"/>
  <c r="AC72" i="1"/>
  <c r="AB72" i="1"/>
  <c r="AA72" i="1"/>
  <c r="Z72" i="1"/>
  <c r="Y72" i="1"/>
  <c r="X73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D72" i="6"/>
  <c r="E72" i="6"/>
  <c r="B72" i="6"/>
  <c r="C72" i="6"/>
  <c r="E72" i="7"/>
  <c r="D72" i="7"/>
  <c r="C72" i="7"/>
  <c r="B72" i="7"/>
  <c r="G72" i="8"/>
  <c r="F72" i="8"/>
  <c r="E72" i="8"/>
  <c r="D72" i="8"/>
  <c r="C72" i="8"/>
  <c r="B72" i="8"/>
  <c r="H72" i="9"/>
  <c r="G72" i="9"/>
  <c r="F72" i="9"/>
  <c r="E72" i="9"/>
  <c r="D72" i="9"/>
  <c r="C72" i="9"/>
  <c r="B72" i="9"/>
  <c r="D72" i="10"/>
  <c r="C72" i="10"/>
  <c r="E72" i="10"/>
  <c r="B72" i="10"/>
  <c r="E72" i="12"/>
  <c r="D72" i="12"/>
  <c r="C72" i="12"/>
  <c r="B72" i="12"/>
  <c r="D72" i="11"/>
  <c r="C72" i="11"/>
  <c r="B72" i="11"/>
  <c r="E72" i="11"/>
  <c r="H32" i="9" l="1"/>
  <c r="L32" i="13" s="1"/>
  <c r="C73" i="2"/>
  <c r="D73" i="2"/>
  <c r="F73" i="2"/>
  <c r="E73" i="2"/>
  <c r="B34" i="9"/>
  <c r="T35" i="1"/>
  <c r="U34" i="1"/>
  <c r="F33" i="9"/>
  <c r="G33" i="9"/>
  <c r="G33" i="8"/>
  <c r="F33" i="8"/>
  <c r="AE34" i="1"/>
  <c r="AD35" i="1"/>
  <c r="P35" i="1"/>
  <c r="Q34" i="1"/>
  <c r="B34" i="7"/>
  <c r="E34" i="7" s="1"/>
  <c r="H34" i="13" s="1"/>
  <c r="B34" i="10"/>
  <c r="E34" i="10" s="1"/>
  <c r="N34" i="13" s="1"/>
  <c r="Y34" i="1"/>
  <c r="X35" i="1"/>
  <c r="AB35" i="1"/>
  <c r="AC34" i="1"/>
  <c r="B34" i="12"/>
  <c r="E34" i="12" s="1"/>
  <c r="R34" i="13" s="1"/>
  <c r="AF33" i="1"/>
  <c r="O34" i="1"/>
  <c r="B34" i="6"/>
  <c r="N35" i="1"/>
  <c r="S34" i="1"/>
  <c r="B34" i="8"/>
  <c r="R35" i="1"/>
  <c r="Z35" i="1"/>
  <c r="B34" i="11"/>
  <c r="AA34" i="1"/>
  <c r="W34" i="1"/>
  <c r="V35" i="1"/>
  <c r="T74" i="13"/>
  <c r="U73" i="13" s="1"/>
  <c r="S74" i="13"/>
  <c r="R74" i="13"/>
  <c r="Q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B74" i="13"/>
  <c r="A74" i="11"/>
  <c r="A74" i="12"/>
  <c r="A74" i="10"/>
  <c r="A74" i="9"/>
  <c r="A74" i="8"/>
  <c r="A74" i="7"/>
  <c r="A74" i="6"/>
  <c r="A74" i="5"/>
  <c r="F74" i="5" s="1"/>
  <c r="A74" i="1"/>
  <c r="A74" i="2"/>
  <c r="B74" i="2" s="1"/>
  <c r="A75" i="13"/>
  <c r="A75" i="19" s="1"/>
  <c r="AF73" i="1"/>
  <c r="AE73" i="1"/>
  <c r="AD73" i="1"/>
  <c r="AC73" i="1"/>
  <c r="AB73" i="1"/>
  <c r="AA73" i="1"/>
  <c r="Z73" i="1"/>
  <c r="Y73" i="1"/>
  <c r="X74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D73" i="6"/>
  <c r="E73" i="6"/>
  <c r="B73" i="6"/>
  <c r="C73" i="6"/>
  <c r="E73" i="7"/>
  <c r="D73" i="7"/>
  <c r="C73" i="7"/>
  <c r="B73" i="7"/>
  <c r="G73" i="8"/>
  <c r="F73" i="8"/>
  <c r="E73" i="8"/>
  <c r="D73" i="8"/>
  <c r="C73" i="8"/>
  <c r="B73" i="8"/>
  <c r="H73" i="9"/>
  <c r="G73" i="9"/>
  <c r="F73" i="9"/>
  <c r="E73" i="9"/>
  <c r="D73" i="9"/>
  <c r="C73" i="9"/>
  <c r="B73" i="9"/>
  <c r="D73" i="10"/>
  <c r="C73" i="10"/>
  <c r="E73" i="10"/>
  <c r="B73" i="10"/>
  <c r="E73" i="12"/>
  <c r="D73" i="12"/>
  <c r="C73" i="12"/>
  <c r="B73" i="12"/>
  <c r="D73" i="11"/>
  <c r="C73" i="11"/>
  <c r="B73" i="11"/>
  <c r="E73" i="11"/>
  <c r="E34" i="6"/>
  <c r="F34" i="13" s="1"/>
  <c r="C74" i="2" l="1"/>
  <c r="D74" i="2"/>
  <c r="E74" i="2"/>
  <c r="F74" i="2"/>
  <c r="H33" i="9"/>
  <c r="L33" i="13" s="1"/>
  <c r="F34" i="8"/>
  <c r="G34" i="8"/>
  <c r="AC35" i="1"/>
  <c r="B35" i="12"/>
  <c r="E35" i="12" s="1"/>
  <c r="R35" i="13" s="1"/>
  <c r="AB36" i="1"/>
  <c r="B35" i="10"/>
  <c r="E35" i="10" s="1"/>
  <c r="N35" i="13" s="1"/>
  <c r="Y35" i="1"/>
  <c r="X36" i="1"/>
  <c r="W35" i="1"/>
  <c r="V36" i="1"/>
  <c r="B35" i="6"/>
  <c r="E35" i="6" s="1"/>
  <c r="F35" i="13" s="1"/>
  <c r="O35" i="1"/>
  <c r="N36" i="1"/>
  <c r="AF34" i="1"/>
  <c r="Z36" i="1"/>
  <c r="B35" i="11"/>
  <c r="AA35" i="1"/>
  <c r="P36" i="1"/>
  <c r="Q35" i="1"/>
  <c r="B35" i="7"/>
  <c r="E35" i="7" s="1"/>
  <c r="H35" i="13" s="1"/>
  <c r="B35" i="9"/>
  <c r="U35" i="1"/>
  <c r="T36" i="1"/>
  <c r="R36" i="1"/>
  <c r="S35" i="1"/>
  <c r="B35" i="8"/>
  <c r="AE35" i="1"/>
  <c r="AD36" i="1"/>
  <c r="F34" i="9"/>
  <c r="G34" i="9"/>
  <c r="T75" i="13"/>
  <c r="U74" i="13" s="1"/>
  <c r="S75" i="13"/>
  <c r="R75" i="13"/>
  <c r="Q75" i="13"/>
  <c r="P75" i="13"/>
  <c r="O75" i="13"/>
  <c r="N75" i="13"/>
  <c r="M75" i="13"/>
  <c r="L75" i="13"/>
  <c r="K75" i="13"/>
  <c r="J75" i="13"/>
  <c r="I75" i="13"/>
  <c r="H75" i="13"/>
  <c r="G75" i="13"/>
  <c r="F75" i="13"/>
  <c r="E75" i="13"/>
  <c r="D75" i="13"/>
  <c r="C75" i="13"/>
  <c r="B75" i="13"/>
  <c r="A75" i="11"/>
  <c r="A75" i="12"/>
  <c r="A75" i="10"/>
  <c r="A75" i="9"/>
  <c r="A75" i="8"/>
  <c r="A75" i="7"/>
  <c r="A75" i="6"/>
  <c r="A75" i="5"/>
  <c r="F75" i="5" s="1"/>
  <c r="A75" i="1"/>
  <c r="A75" i="2"/>
  <c r="B75" i="2" s="1"/>
  <c r="A76" i="13"/>
  <c r="A76" i="19" s="1"/>
  <c r="AF74" i="1"/>
  <c r="AE74" i="1"/>
  <c r="AD74" i="1"/>
  <c r="AC74" i="1"/>
  <c r="AB74" i="1"/>
  <c r="AA74" i="1"/>
  <c r="Z74" i="1"/>
  <c r="Y74" i="1"/>
  <c r="X75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D74" i="6"/>
  <c r="E74" i="6"/>
  <c r="B74" i="6"/>
  <c r="C74" i="6"/>
  <c r="E74" i="7"/>
  <c r="D74" i="7"/>
  <c r="C74" i="7"/>
  <c r="B74" i="7"/>
  <c r="G74" i="8"/>
  <c r="F74" i="8"/>
  <c r="E74" i="8"/>
  <c r="D74" i="8"/>
  <c r="C74" i="8"/>
  <c r="B74" i="8"/>
  <c r="H74" i="9"/>
  <c r="G74" i="9"/>
  <c r="F74" i="9"/>
  <c r="E74" i="9"/>
  <c r="D74" i="9"/>
  <c r="C74" i="9"/>
  <c r="B74" i="9"/>
  <c r="D74" i="10"/>
  <c r="C74" i="10"/>
  <c r="E74" i="10"/>
  <c r="B74" i="10"/>
  <c r="E74" i="12"/>
  <c r="D74" i="12"/>
  <c r="C74" i="12"/>
  <c r="B74" i="12"/>
  <c r="D74" i="11"/>
  <c r="C74" i="11"/>
  <c r="B74" i="11"/>
  <c r="E74" i="11"/>
  <c r="C75" i="2" l="1"/>
  <c r="F75" i="2"/>
  <c r="D75" i="2"/>
  <c r="E75" i="2"/>
  <c r="B36" i="8"/>
  <c r="R37" i="1"/>
  <c r="S36" i="1"/>
  <c r="Y36" i="1"/>
  <c r="X37" i="1"/>
  <c r="B36" i="10"/>
  <c r="E36" i="10" s="1"/>
  <c r="N36" i="13" s="1"/>
  <c r="U36" i="1"/>
  <c r="B36" i="9"/>
  <c r="T37" i="1"/>
  <c r="B36" i="11"/>
  <c r="AA36" i="1"/>
  <c r="Z37" i="1"/>
  <c r="H34" i="9"/>
  <c r="L34" i="13" s="1"/>
  <c r="O36" i="1"/>
  <c r="B36" i="6"/>
  <c r="E36" i="6" s="1"/>
  <c r="F36" i="13" s="1"/>
  <c r="N37" i="1"/>
  <c r="AD37" i="1"/>
  <c r="AE36" i="1"/>
  <c r="G35" i="9"/>
  <c r="F35" i="9"/>
  <c r="AC36" i="1"/>
  <c r="B36" i="12"/>
  <c r="E36" i="12" s="1"/>
  <c r="R36" i="13" s="1"/>
  <c r="AB37" i="1"/>
  <c r="G35" i="8"/>
  <c r="F35" i="8"/>
  <c r="Q36" i="1"/>
  <c r="B36" i="7"/>
  <c r="E36" i="7" s="1"/>
  <c r="H36" i="13" s="1"/>
  <c r="P37" i="1"/>
  <c r="V37" i="1"/>
  <c r="W36" i="1"/>
  <c r="AF35" i="1"/>
  <c r="T76" i="13"/>
  <c r="U75" i="13" s="1"/>
  <c r="S76" i="13"/>
  <c r="R76" i="13"/>
  <c r="Q76" i="13"/>
  <c r="P76" i="13"/>
  <c r="O76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B76" i="13"/>
  <c r="A76" i="11"/>
  <c r="A76" i="12"/>
  <c r="A76" i="10"/>
  <c r="A76" i="9"/>
  <c r="A76" i="8"/>
  <c r="A76" i="7"/>
  <c r="A76" i="6"/>
  <c r="A76" i="5"/>
  <c r="F76" i="5" s="1"/>
  <c r="A76" i="1"/>
  <c r="A76" i="2"/>
  <c r="B76" i="2" s="1"/>
  <c r="A77" i="13"/>
  <c r="AF75" i="1"/>
  <c r="AE75" i="1"/>
  <c r="AD75" i="1"/>
  <c r="AC75" i="1"/>
  <c r="AB75" i="1"/>
  <c r="AA75" i="1"/>
  <c r="Z75" i="1"/>
  <c r="Y75" i="1"/>
  <c r="X76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D75" i="6"/>
  <c r="E75" i="6"/>
  <c r="B75" i="6"/>
  <c r="C75" i="6"/>
  <c r="E75" i="7"/>
  <c r="D75" i="7"/>
  <c r="C75" i="7"/>
  <c r="B75" i="7"/>
  <c r="G75" i="8"/>
  <c r="F75" i="8"/>
  <c r="E75" i="8"/>
  <c r="D75" i="8"/>
  <c r="C75" i="8"/>
  <c r="B75" i="8"/>
  <c r="H75" i="9"/>
  <c r="G75" i="9"/>
  <c r="F75" i="9"/>
  <c r="E75" i="9"/>
  <c r="D75" i="9"/>
  <c r="C75" i="9"/>
  <c r="B75" i="9"/>
  <c r="D75" i="10"/>
  <c r="C75" i="10"/>
  <c r="E75" i="10"/>
  <c r="B75" i="10"/>
  <c r="E75" i="12"/>
  <c r="D75" i="12"/>
  <c r="C75" i="12"/>
  <c r="B75" i="12"/>
  <c r="D75" i="11"/>
  <c r="C75" i="11"/>
  <c r="B75" i="11"/>
  <c r="E75" i="11"/>
  <c r="C76" i="2" l="1"/>
  <c r="E76" i="2"/>
  <c r="F76" i="2"/>
  <c r="O37" i="1"/>
  <c r="B37" i="6"/>
  <c r="E37" i="6" s="1"/>
  <c r="F37" i="13" s="1"/>
  <c r="N38" i="1"/>
  <c r="G36" i="9"/>
  <c r="F36" i="9"/>
  <c r="AC37" i="1"/>
  <c r="B37" i="12"/>
  <c r="E37" i="12" s="1"/>
  <c r="R37" i="13" s="1"/>
  <c r="AB38" i="1"/>
  <c r="B37" i="7"/>
  <c r="E37" i="7" s="1"/>
  <c r="H37" i="13" s="1"/>
  <c r="P38" i="1"/>
  <c r="Q37" i="1"/>
  <c r="B37" i="11"/>
  <c r="Z38" i="1"/>
  <c r="AA37" i="1"/>
  <c r="AF36" i="1"/>
  <c r="H35" i="9"/>
  <c r="L35" i="13" s="1"/>
  <c r="W37" i="1"/>
  <c r="V38" i="1"/>
  <c r="B37" i="10"/>
  <c r="E37" i="10" s="1"/>
  <c r="N37" i="13" s="1"/>
  <c r="Y37" i="1"/>
  <c r="X38" i="1"/>
  <c r="S37" i="1"/>
  <c r="B37" i="8"/>
  <c r="R38" i="1"/>
  <c r="D76" i="2"/>
  <c r="AE37" i="1"/>
  <c r="AD38" i="1"/>
  <c r="U37" i="1"/>
  <c r="B37" i="9"/>
  <c r="T38" i="1"/>
  <c r="F36" i="8"/>
  <c r="G36" i="8"/>
  <c r="T77" i="13"/>
  <c r="U76" i="13" s="1"/>
  <c r="S77" i="13"/>
  <c r="R77" i="13"/>
  <c r="Q77" i="13"/>
  <c r="P77" i="13"/>
  <c r="O77" i="13"/>
  <c r="N77" i="13"/>
  <c r="M77" i="13"/>
  <c r="L77" i="13"/>
  <c r="K77" i="13"/>
  <c r="J77" i="13"/>
  <c r="I77" i="13"/>
  <c r="H77" i="13"/>
  <c r="G77" i="13"/>
  <c r="F77" i="13"/>
  <c r="E77" i="13"/>
  <c r="D77" i="13"/>
  <c r="C77" i="13"/>
  <c r="B77" i="13"/>
  <c r="A77" i="11"/>
  <c r="A77" i="12"/>
  <c r="A77" i="10"/>
  <c r="A77" i="9"/>
  <c r="A77" i="8"/>
  <c r="A77" i="7"/>
  <c r="A77" i="6"/>
  <c r="A77" i="5"/>
  <c r="F77" i="5" s="1"/>
  <c r="A77" i="1"/>
  <c r="A77" i="2"/>
  <c r="B77" i="2" s="1"/>
  <c r="A78" i="13"/>
  <c r="AF76" i="1"/>
  <c r="AE76" i="1"/>
  <c r="AD76" i="1"/>
  <c r="AC76" i="1"/>
  <c r="AB76" i="1"/>
  <c r="AA76" i="1"/>
  <c r="Z76" i="1"/>
  <c r="Y76" i="1"/>
  <c r="X77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D76" i="6"/>
  <c r="E76" i="6"/>
  <c r="B76" i="6"/>
  <c r="C76" i="6"/>
  <c r="E76" i="7"/>
  <c r="D76" i="7"/>
  <c r="C76" i="7"/>
  <c r="B76" i="7"/>
  <c r="G76" i="8"/>
  <c r="F76" i="8"/>
  <c r="E76" i="8"/>
  <c r="D76" i="8"/>
  <c r="C76" i="8"/>
  <c r="B76" i="8"/>
  <c r="H76" i="9"/>
  <c r="G76" i="9"/>
  <c r="F76" i="9"/>
  <c r="E76" i="9"/>
  <c r="D76" i="9"/>
  <c r="C76" i="9"/>
  <c r="B76" i="9"/>
  <c r="D76" i="10"/>
  <c r="C76" i="10"/>
  <c r="E76" i="10"/>
  <c r="B76" i="10"/>
  <c r="E76" i="12"/>
  <c r="D76" i="12"/>
  <c r="C76" i="12"/>
  <c r="B76" i="12"/>
  <c r="D76" i="11"/>
  <c r="C76" i="11"/>
  <c r="B76" i="11"/>
  <c r="E76" i="11"/>
  <c r="F77" i="2" l="1"/>
  <c r="S38" i="1"/>
  <c r="B38" i="8"/>
  <c r="R39" i="1"/>
  <c r="B38" i="12"/>
  <c r="E38" i="12" s="1"/>
  <c r="R38" i="13" s="1"/>
  <c r="AB39" i="1"/>
  <c r="AC38" i="1"/>
  <c r="G37" i="8"/>
  <c r="F37" i="8"/>
  <c r="U38" i="1"/>
  <c r="T39" i="1"/>
  <c r="B38" i="9"/>
  <c r="AF37" i="1"/>
  <c r="G37" i="9"/>
  <c r="F37" i="9"/>
  <c r="H36" i="9"/>
  <c r="L36" i="13" s="1"/>
  <c r="C77" i="2"/>
  <c r="AE38" i="1"/>
  <c r="AD39" i="1"/>
  <c r="O38" i="1"/>
  <c r="B38" i="6"/>
  <c r="E38" i="6" s="1"/>
  <c r="F38" i="13" s="1"/>
  <c r="N39" i="1"/>
  <c r="B38" i="10"/>
  <c r="E38" i="10" s="1"/>
  <c r="N38" i="13" s="1"/>
  <c r="Y38" i="1"/>
  <c r="X39" i="1"/>
  <c r="AA38" i="1"/>
  <c r="B38" i="11"/>
  <c r="Z39" i="1"/>
  <c r="D77" i="2"/>
  <c r="W38" i="1"/>
  <c r="V39" i="1"/>
  <c r="Q38" i="1"/>
  <c r="B38" i="7"/>
  <c r="E38" i="7" s="1"/>
  <c r="H38" i="13" s="1"/>
  <c r="P39" i="1"/>
  <c r="E77" i="2"/>
  <c r="T78" i="13"/>
  <c r="U77" i="13" s="1"/>
  <c r="S78" i="13"/>
  <c r="R78" i="13"/>
  <c r="Q78" i="13"/>
  <c r="P78" i="13"/>
  <c r="O78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B78" i="13"/>
  <c r="A78" i="11"/>
  <c r="A78" i="12"/>
  <c r="A78" i="10"/>
  <c r="A78" i="9"/>
  <c r="A78" i="8"/>
  <c r="A78" i="7"/>
  <c r="A78" i="6"/>
  <c r="A78" i="5"/>
  <c r="F78" i="5" s="1"/>
  <c r="A78" i="1"/>
  <c r="A78" i="2"/>
  <c r="B78" i="2" s="1"/>
  <c r="A79" i="13"/>
  <c r="AF77" i="1"/>
  <c r="AE77" i="1"/>
  <c r="AD77" i="1"/>
  <c r="AC77" i="1"/>
  <c r="AB77" i="1"/>
  <c r="AA77" i="1"/>
  <c r="Z77" i="1"/>
  <c r="Y77" i="1"/>
  <c r="X78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D77" i="6"/>
  <c r="E77" i="6"/>
  <c r="B77" i="6"/>
  <c r="C77" i="6"/>
  <c r="E77" i="7"/>
  <c r="D77" i="7"/>
  <c r="C77" i="7"/>
  <c r="B77" i="7"/>
  <c r="G77" i="8"/>
  <c r="F77" i="8"/>
  <c r="E77" i="8"/>
  <c r="D77" i="8"/>
  <c r="C77" i="8"/>
  <c r="B77" i="8"/>
  <c r="H77" i="9"/>
  <c r="G77" i="9"/>
  <c r="F77" i="9"/>
  <c r="E77" i="9"/>
  <c r="D77" i="9"/>
  <c r="C77" i="9"/>
  <c r="B77" i="9"/>
  <c r="D77" i="10"/>
  <c r="C77" i="10"/>
  <c r="E77" i="10"/>
  <c r="B77" i="10"/>
  <c r="E77" i="12"/>
  <c r="D77" i="12"/>
  <c r="C77" i="12"/>
  <c r="B77" i="12"/>
  <c r="D77" i="11"/>
  <c r="C77" i="11"/>
  <c r="B77" i="11"/>
  <c r="E77" i="11"/>
  <c r="X40" i="1" l="1"/>
  <c r="B39" i="10"/>
  <c r="E39" i="10" s="1"/>
  <c r="N39" i="13" s="1"/>
  <c r="Y39" i="1"/>
  <c r="V40" i="1"/>
  <c r="W40" i="1" s="1"/>
  <c r="W39" i="1"/>
  <c r="C78" i="2"/>
  <c r="O39" i="1"/>
  <c r="B39" i="6"/>
  <c r="E39" i="6" s="1"/>
  <c r="F39" i="13" s="1"/>
  <c r="N40" i="1"/>
  <c r="H37" i="9"/>
  <c r="L37" i="13" s="1"/>
  <c r="AC39" i="1"/>
  <c r="B39" i="12"/>
  <c r="E39" i="12" s="1"/>
  <c r="R39" i="13" s="1"/>
  <c r="AB40" i="1"/>
  <c r="D78" i="2"/>
  <c r="E78" i="2"/>
  <c r="AA39" i="1"/>
  <c r="B39" i="11"/>
  <c r="Z40" i="1"/>
  <c r="G38" i="9"/>
  <c r="F38" i="9"/>
  <c r="S39" i="1"/>
  <c r="B39" i="8"/>
  <c r="R40" i="1"/>
  <c r="AF38" i="1"/>
  <c r="F78" i="2"/>
  <c r="AE39" i="1"/>
  <c r="AD40" i="1"/>
  <c r="AE40" i="1" s="1"/>
  <c r="U39" i="1"/>
  <c r="B39" i="9"/>
  <c r="T40" i="1"/>
  <c r="F38" i="8"/>
  <c r="G38" i="8"/>
  <c r="Q39" i="1"/>
  <c r="B39" i="7"/>
  <c r="E39" i="7" s="1"/>
  <c r="H39" i="13" s="1"/>
  <c r="P40" i="1"/>
  <c r="T79" i="13"/>
  <c r="U78" i="13" s="1"/>
  <c r="S79" i="13"/>
  <c r="R79" i="13"/>
  <c r="Q79" i="13"/>
  <c r="P79" i="13"/>
  <c r="O79" i="13"/>
  <c r="N79" i="13"/>
  <c r="M79" i="13"/>
  <c r="L79" i="13"/>
  <c r="K79" i="13"/>
  <c r="J79" i="13"/>
  <c r="I79" i="13"/>
  <c r="H79" i="13"/>
  <c r="G79" i="13"/>
  <c r="F79" i="13"/>
  <c r="E79" i="13"/>
  <c r="D79" i="13"/>
  <c r="C79" i="13"/>
  <c r="B79" i="13"/>
  <c r="A79" i="11"/>
  <c r="A79" i="12"/>
  <c r="A79" i="10"/>
  <c r="A79" i="9"/>
  <c r="A79" i="8"/>
  <c r="A79" i="7"/>
  <c r="A79" i="6"/>
  <c r="A79" i="5"/>
  <c r="F79" i="5" s="1"/>
  <c r="A79" i="1"/>
  <c r="A79" i="2"/>
  <c r="B79" i="2" s="1"/>
  <c r="A80" i="13"/>
  <c r="AF78" i="1"/>
  <c r="AE78" i="1"/>
  <c r="AD78" i="1"/>
  <c r="AC78" i="1"/>
  <c r="AB78" i="1"/>
  <c r="AA78" i="1"/>
  <c r="Z78" i="1"/>
  <c r="Y78" i="1"/>
  <c r="X79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D78" i="6"/>
  <c r="E78" i="6"/>
  <c r="B78" i="6"/>
  <c r="C78" i="6"/>
  <c r="E78" i="7"/>
  <c r="D78" i="7"/>
  <c r="C78" i="7"/>
  <c r="B78" i="7"/>
  <c r="G78" i="8"/>
  <c r="F78" i="8"/>
  <c r="E78" i="8"/>
  <c r="D78" i="8"/>
  <c r="C78" i="8"/>
  <c r="B78" i="8"/>
  <c r="H78" i="9"/>
  <c r="G78" i="9"/>
  <c r="F78" i="9"/>
  <c r="E78" i="9"/>
  <c r="D78" i="9"/>
  <c r="C78" i="9"/>
  <c r="B78" i="9"/>
  <c r="D78" i="10"/>
  <c r="C78" i="10"/>
  <c r="E78" i="10"/>
  <c r="B78" i="10"/>
  <c r="E78" i="12"/>
  <c r="D78" i="12"/>
  <c r="C78" i="12"/>
  <c r="B78" i="12"/>
  <c r="D78" i="11"/>
  <c r="C78" i="11"/>
  <c r="B78" i="11"/>
  <c r="E78" i="11"/>
  <c r="AF39" i="1" l="1"/>
  <c r="E79" i="2"/>
  <c r="C79" i="2"/>
  <c r="R41" i="1"/>
  <c r="S40" i="1"/>
  <c r="B40" i="8"/>
  <c r="D79" i="2"/>
  <c r="T41" i="1"/>
  <c r="U40" i="1"/>
  <c r="B40" i="9"/>
  <c r="F39" i="8"/>
  <c r="G39" i="8"/>
  <c r="F39" i="9"/>
  <c r="G39" i="9"/>
  <c r="AB41" i="1"/>
  <c r="AC40" i="1"/>
  <c r="B40" i="12"/>
  <c r="E40" i="12" s="1"/>
  <c r="R40" i="13" s="1"/>
  <c r="F79" i="2"/>
  <c r="P41" i="1"/>
  <c r="B40" i="7"/>
  <c r="E40" i="7" s="1"/>
  <c r="H40" i="13" s="1"/>
  <c r="Q40" i="1"/>
  <c r="H38" i="9"/>
  <c r="L38" i="13" s="1"/>
  <c r="Z41" i="1"/>
  <c r="AA40" i="1"/>
  <c r="B40" i="11"/>
  <c r="O40" i="1"/>
  <c r="B40" i="6"/>
  <c r="E40" i="6" s="1"/>
  <c r="F40" i="13" s="1"/>
  <c r="Y40" i="1"/>
  <c r="X41" i="1"/>
  <c r="B40" i="10"/>
  <c r="E40" i="10" s="1"/>
  <c r="N40" i="13" s="1"/>
  <c r="T80" i="13"/>
  <c r="U79" i="13" s="1"/>
  <c r="S80" i="13"/>
  <c r="R80" i="13"/>
  <c r="Q80" i="13"/>
  <c r="P80" i="13"/>
  <c r="O80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B80" i="13"/>
  <c r="A80" i="11"/>
  <c r="A80" i="12"/>
  <c r="A80" i="10"/>
  <c r="A80" i="9"/>
  <c r="A80" i="8"/>
  <c r="A80" i="7"/>
  <c r="A80" i="6"/>
  <c r="A80" i="5"/>
  <c r="F80" i="5" s="1"/>
  <c r="A80" i="1"/>
  <c r="A80" i="2"/>
  <c r="B80" i="2" s="1"/>
  <c r="A81" i="13"/>
  <c r="AF79" i="1"/>
  <c r="AE79" i="1"/>
  <c r="AD79" i="1"/>
  <c r="AC79" i="1"/>
  <c r="AB79" i="1"/>
  <c r="AA79" i="1"/>
  <c r="Z79" i="1"/>
  <c r="Y79" i="1"/>
  <c r="X80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D79" i="6"/>
  <c r="E79" i="6"/>
  <c r="B79" i="6"/>
  <c r="C79" i="6"/>
  <c r="E79" i="7"/>
  <c r="D79" i="7"/>
  <c r="C79" i="7"/>
  <c r="B79" i="7"/>
  <c r="G79" i="8"/>
  <c r="F79" i="8"/>
  <c r="E79" i="8"/>
  <c r="D79" i="8"/>
  <c r="C79" i="8"/>
  <c r="B79" i="8"/>
  <c r="H79" i="9"/>
  <c r="G79" i="9"/>
  <c r="F79" i="9"/>
  <c r="E79" i="9"/>
  <c r="D79" i="9"/>
  <c r="C79" i="9"/>
  <c r="B79" i="9"/>
  <c r="D79" i="10"/>
  <c r="C79" i="10"/>
  <c r="E79" i="10"/>
  <c r="B79" i="10"/>
  <c r="E79" i="12"/>
  <c r="D79" i="12"/>
  <c r="C79" i="12"/>
  <c r="B79" i="12"/>
  <c r="D79" i="11"/>
  <c r="C79" i="11"/>
  <c r="B79" i="11"/>
  <c r="E79" i="11"/>
  <c r="F80" i="2"/>
  <c r="E80" i="2"/>
  <c r="D80" i="2"/>
  <c r="C80" i="2"/>
  <c r="H39" i="9" l="1"/>
  <c r="L39" i="13" s="1"/>
  <c r="F40" i="9"/>
  <c r="G40" i="9"/>
  <c r="AF40" i="1"/>
  <c r="G40" i="8"/>
  <c r="F40" i="8"/>
  <c r="T81" i="13"/>
  <c r="U80" i="13" s="1"/>
  <c r="S81" i="13"/>
  <c r="R81" i="13"/>
  <c r="Q81" i="13"/>
  <c r="P81" i="13"/>
  <c r="O81" i="13"/>
  <c r="N81" i="13"/>
  <c r="M81" i="13"/>
  <c r="L81" i="13"/>
  <c r="K81" i="13"/>
  <c r="J81" i="13"/>
  <c r="I81" i="13"/>
  <c r="H81" i="13"/>
  <c r="G81" i="13"/>
  <c r="F81" i="13"/>
  <c r="E81" i="13"/>
  <c r="D81" i="13"/>
  <c r="C81" i="13"/>
  <c r="B81" i="13"/>
  <c r="A81" i="11"/>
  <c r="A81" i="12"/>
  <c r="A81" i="10"/>
  <c r="A81" i="9"/>
  <c r="A81" i="8"/>
  <c r="A81" i="7"/>
  <c r="A81" i="6"/>
  <c r="A81" i="5"/>
  <c r="F81" i="5" s="1"/>
  <c r="A81" i="1"/>
  <c r="A81" i="2"/>
  <c r="B81" i="2" s="1"/>
  <c r="A82" i="13"/>
  <c r="AF80" i="1"/>
  <c r="AE80" i="1"/>
  <c r="AD80" i="1"/>
  <c r="AC80" i="1"/>
  <c r="AB80" i="1"/>
  <c r="AA80" i="1"/>
  <c r="Z80" i="1"/>
  <c r="Y80" i="1"/>
  <c r="X81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80" i="6"/>
  <c r="E80" i="6"/>
  <c r="B80" i="6"/>
  <c r="C80" i="6"/>
  <c r="E80" i="7"/>
  <c r="D80" i="7"/>
  <c r="C80" i="7"/>
  <c r="B80" i="7"/>
  <c r="G80" i="8"/>
  <c r="F80" i="8"/>
  <c r="E80" i="8"/>
  <c r="D80" i="8"/>
  <c r="C80" i="8"/>
  <c r="B80" i="8"/>
  <c r="H80" i="9"/>
  <c r="G80" i="9"/>
  <c r="F80" i="9"/>
  <c r="E80" i="9"/>
  <c r="D80" i="9"/>
  <c r="C80" i="9"/>
  <c r="B80" i="9"/>
  <c r="D80" i="10"/>
  <c r="C80" i="10"/>
  <c r="E80" i="10"/>
  <c r="B80" i="10"/>
  <c r="E80" i="12"/>
  <c r="D80" i="12"/>
  <c r="C80" i="12"/>
  <c r="B80" i="12"/>
  <c r="D80" i="11"/>
  <c r="C80" i="11"/>
  <c r="B80" i="11"/>
  <c r="E80" i="11"/>
  <c r="D81" i="2"/>
  <c r="C81" i="2"/>
  <c r="E81" i="2" l="1"/>
  <c r="F81" i="2"/>
  <c r="H40" i="9"/>
  <c r="L40" i="13" s="1"/>
  <c r="T82" i="13"/>
  <c r="U81" i="13" s="1"/>
  <c r="S82" i="13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B82" i="13"/>
  <c r="A82" i="11"/>
  <c r="A82" i="12"/>
  <c r="A82" i="10"/>
  <c r="A82" i="9"/>
  <c r="A82" i="8"/>
  <c r="A82" i="7"/>
  <c r="A82" i="6"/>
  <c r="A82" i="5"/>
  <c r="F82" i="5" s="1"/>
  <c r="A82" i="1"/>
  <c r="A82" i="2"/>
  <c r="B82" i="2" s="1"/>
  <c r="A83" i="13"/>
  <c r="AF81" i="1"/>
  <c r="AE81" i="1"/>
  <c r="AD81" i="1"/>
  <c r="AC81" i="1"/>
  <c r="AB81" i="1"/>
  <c r="AA81" i="1"/>
  <c r="Z81" i="1"/>
  <c r="Y81" i="1"/>
  <c r="X82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D81" i="6"/>
  <c r="E81" i="6"/>
  <c r="B81" i="6"/>
  <c r="C81" i="6"/>
  <c r="E81" i="7"/>
  <c r="D81" i="7"/>
  <c r="C81" i="7"/>
  <c r="B81" i="7"/>
  <c r="G81" i="8"/>
  <c r="F81" i="8"/>
  <c r="E81" i="8"/>
  <c r="D81" i="8"/>
  <c r="C81" i="8"/>
  <c r="B81" i="8"/>
  <c r="H81" i="9"/>
  <c r="G81" i="9"/>
  <c r="F81" i="9"/>
  <c r="E81" i="9"/>
  <c r="D81" i="9"/>
  <c r="C81" i="9"/>
  <c r="B81" i="9"/>
  <c r="D81" i="10"/>
  <c r="C81" i="10"/>
  <c r="E81" i="10"/>
  <c r="B81" i="10"/>
  <c r="E81" i="12"/>
  <c r="D81" i="12"/>
  <c r="C81" i="12"/>
  <c r="B81" i="12"/>
  <c r="D81" i="11"/>
  <c r="C81" i="11"/>
  <c r="B81" i="11"/>
  <c r="E81" i="11"/>
  <c r="E82" i="2" l="1"/>
  <c r="F82" i="2"/>
  <c r="C82" i="2"/>
  <c r="D82" i="2"/>
  <c r="T83" i="13"/>
  <c r="U82" i="13" s="1"/>
  <c r="S83" i="13"/>
  <c r="R83" i="13"/>
  <c r="Q83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D83" i="13"/>
  <c r="C83" i="13"/>
  <c r="B83" i="13"/>
  <c r="A83" i="11"/>
  <c r="A83" i="12"/>
  <c r="A83" i="10"/>
  <c r="A83" i="9"/>
  <c r="A83" i="8"/>
  <c r="A83" i="7"/>
  <c r="A83" i="6"/>
  <c r="A83" i="5"/>
  <c r="F83" i="5" s="1"/>
  <c r="A83" i="1"/>
  <c r="A83" i="2"/>
  <c r="B83" i="2" s="1"/>
  <c r="A84" i="13"/>
  <c r="AF82" i="1"/>
  <c r="AE82" i="1"/>
  <c r="AD82" i="1"/>
  <c r="AC82" i="1"/>
  <c r="AB82" i="1"/>
  <c r="AA82" i="1"/>
  <c r="Z82" i="1"/>
  <c r="Y82" i="1"/>
  <c r="X83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D82" i="6"/>
  <c r="E82" i="6"/>
  <c r="B82" i="6"/>
  <c r="C82" i="6"/>
  <c r="E82" i="7"/>
  <c r="D82" i="7"/>
  <c r="C82" i="7"/>
  <c r="B82" i="7"/>
  <c r="G82" i="8"/>
  <c r="F82" i="8"/>
  <c r="E82" i="8"/>
  <c r="D82" i="8"/>
  <c r="C82" i="8"/>
  <c r="B82" i="8"/>
  <c r="H82" i="9"/>
  <c r="G82" i="9"/>
  <c r="F82" i="9"/>
  <c r="E82" i="9"/>
  <c r="D82" i="9"/>
  <c r="C82" i="9"/>
  <c r="B82" i="9"/>
  <c r="D82" i="10"/>
  <c r="C82" i="10"/>
  <c r="E82" i="10"/>
  <c r="B82" i="10"/>
  <c r="E82" i="12"/>
  <c r="D82" i="12"/>
  <c r="C82" i="12"/>
  <c r="B82" i="12"/>
  <c r="D82" i="11"/>
  <c r="C82" i="11"/>
  <c r="B82" i="11"/>
  <c r="E82" i="11"/>
  <c r="C83" i="2" l="1"/>
  <c r="D83" i="2"/>
  <c r="E83" i="2"/>
  <c r="F83" i="2"/>
  <c r="T84" i="13"/>
  <c r="U83" i="13" s="1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B84" i="13"/>
  <c r="A84" i="11"/>
  <c r="A84" i="12"/>
  <c r="A84" i="10"/>
  <c r="A84" i="9"/>
  <c r="A84" i="8"/>
  <c r="A84" i="7"/>
  <c r="A84" i="6"/>
  <c r="A84" i="5"/>
  <c r="F84" i="5" s="1"/>
  <c r="A84" i="1"/>
  <c r="A84" i="2"/>
  <c r="B84" i="2" s="1"/>
  <c r="A85" i="13"/>
  <c r="AF83" i="1"/>
  <c r="AE83" i="1"/>
  <c r="AD83" i="1"/>
  <c r="AC83" i="1"/>
  <c r="AB83" i="1"/>
  <c r="AA83" i="1"/>
  <c r="Z83" i="1"/>
  <c r="Y83" i="1"/>
  <c r="X84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D83" i="6"/>
  <c r="E83" i="6"/>
  <c r="B83" i="6"/>
  <c r="C83" i="6"/>
  <c r="E83" i="7"/>
  <c r="D83" i="7"/>
  <c r="C83" i="7"/>
  <c r="B83" i="7"/>
  <c r="G83" i="8"/>
  <c r="F83" i="8"/>
  <c r="E83" i="8"/>
  <c r="D83" i="8"/>
  <c r="C83" i="8"/>
  <c r="B83" i="8"/>
  <c r="H83" i="9"/>
  <c r="G83" i="9"/>
  <c r="F83" i="9"/>
  <c r="E83" i="9"/>
  <c r="D83" i="9"/>
  <c r="C83" i="9"/>
  <c r="B83" i="9"/>
  <c r="D83" i="10"/>
  <c r="C83" i="10"/>
  <c r="E83" i="10"/>
  <c r="B83" i="10"/>
  <c r="E83" i="12"/>
  <c r="D83" i="12"/>
  <c r="C83" i="12"/>
  <c r="B83" i="12"/>
  <c r="D83" i="11"/>
  <c r="C83" i="11"/>
  <c r="B83" i="11"/>
  <c r="E83" i="11"/>
  <c r="C84" i="2" l="1"/>
  <c r="D84" i="2"/>
  <c r="E84" i="2"/>
  <c r="F84" i="2"/>
  <c r="T85" i="13"/>
  <c r="U84" i="13" s="1"/>
  <c r="S85" i="13"/>
  <c r="R85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E85" i="13"/>
  <c r="D85" i="13"/>
  <c r="C85" i="13"/>
  <c r="B85" i="13"/>
  <c r="A85" i="11"/>
  <c r="A85" i="12"/>
  <c r="A85" i="10"/>
  <c r="A85" i="9"/>
  <c r="A85" i="8"/>
  <c r="A85" i="7"/>
  <c r="A85" i="6"/>
  <c r="A85" i="5"/>
  <c r="F85" i="5" s="1"/>
  <c r="A85" i="1"/>
  <c r="A85" i="2"/>
  <c r="B85" i="2" s="1"/>
  <c r="A86" i="13"/>
  <c r="AF84" i="1"/>
  <c r="AE84" i="1"/>
  <c r="AD84" i="1"/>
  <c r="AC84" i="1"/>
  <c r="AB84" i="1"/>
  <c r="AA84" i="1"/>
  <c r="Z84" i="1"/>
  <c r="Y84" i="1"/>
  <c r="X85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D84" i="6"/>
  <c r="E84" i="6"/>
  <c r="B84" i="6"/>
  <c r="C84" i="6"/>
  <c r="E84" i="7"/>
  <c r="D84" i="7"/>
  <c r="C84" i="7"/>
  <c r="B84" i="7"/>
  <c r="G84" i="8"/>
  <c r="F84" i="8"/>
  <c r="E84" i="8"/>
  <c r="D84" i="8"/>
  <c r="C84" i="8"/>
  <c r="B84" i="8"/>
  <c r="H84" i="9"/>
  <c r="G84" i="9"/>
  <c r="F84" i="9"/>
  <c r="E84" i="9"/>
  <c r="D84" i="9"/>
  <c r="C84" i="9"/>
  <c r="B84" i="9"/>
  <c r="D84" i="10"/>
  <c r="C84" i="10"/>
  <c r="E84" i="10"/>
  <c r="B84" i="10"/>
  <c r="E84" i="12"/>
  <c r="D84" i="12"/>
  <c r="C84" i="12"/>
  <c r="B84" i="12"/>
  <c r="D84" i="11"/>
  <c r="C84" i="11"/>
  <c r="B84" i="11"/>
  <c r="E84" i="11"/>
  <c r="E85" i="2" l="1"/>
  <c r="F85" i="2"/>
  <c r="C85" i="2"/>
  <c r="D85" i="2"/>
  <c r="T86" i="13"/>
  <c r="U85" i="13" s="1"/>
  <c r="S86" i="13"/>
  <c r="R86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B86" i="13"/>
  <c r="A86" i="11"/>
  <c r="A86" i="12"/>
  <c r="A86" i="10"/>
  <c r="A86" i="9"/>
  <c r="A86" i="8"/>
  <c r="A86" i="7"/>
  <c r="A86" i="6"/>
  <c r="A86" i="5"/>
  <c r="F86" i="5" s="1"/>
  <c r="A86" i="1"/>
  <c r="A86" i="2"/>
  <c r="B86" i="2" s="1"/>
  <c r="A87" i="13"/>
  <c r="AF85" i="1"/>
  <c r="AE85" i="1"/>
  <c r="AD85" i="1"/>
  <c r="AC85" i="1"/>
  <c r="AB85" i="1"/>
  <c r="AA85" i="1"/>
  <c r="Z85" i="1"/>
  <c r="Y85" i="1"/>
  <c r="X86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D85" i="6"/>
  <c r="E85" i="6"/>
  <c r="B85" i="6"/>
  <c r="C85" i="6"/>
  <c r="E85" i="7"/>
  <c r="D85" i="7"/>
  <c r="C85" i="7"/>
  <c r="B85" i="7"/>
  <c r="G85" i="8"/>
  <c r="F85" i="8"/>
  <c r="E85" i="8"/>
  <c r="D85" i="8"/>
  <c r="C85" i="8"/>
  <c r="B85" i="8"/>
  <c r="H85" i="9"/>
  <c r="G85" i="9"/>
  <c r="F85" i="9"/>
  <c r="E85" i="9"/>
  <c r="D85" i="9"/>
  <c r="C85" i="9"/>
  <c r="B85" i="9"/>
  <c r="D85" i="10"/>
  <c r="C85" i="10"/>
  <c r="E85" i="10"/>
  <c r="B85" i="10"/>
  <c r="E85" i="12"/>
  <c r="D85" i="12"/>
  <c r="C85" i="12"/>
  <c r="B85" i="12"/>
  <c r="D85" i="11"/>
  <c r="C85" i="11"/>
  <c r="B85" i="11"/>
  <c r="E85" i="11"/>
  <c r="C86" i="2" l="1"/>
  <c r="D86" i="2"/>
  <c r="E86" i="2"/>
  <c r="F86" i="2"/>
  <c r="T87" i="13"/>
  <c r="U86" i="13" s="1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A87" i="11"/>
  <c r="A87" i="12"/>
  <c r="A87" i="10"/>
  <c r="A87" i="9"/>
  <c r="A87" i="8"/>
  <c r="A87" i="7"/>
  <c r="A87" i="6"/>
  <c r="A87" i="5"/>
  <c r="F87" i="5" s="1"/>
  <c r="A87" i="1"/>
  <c r="A87" i="2"/>
  <c r="B87" i="2" s="1"/>
  <c r="A88" i="13"/>
  <c r="AF86" i="1"/>
  <c r="AE86" i="1"/>
  <c r="AD86" i="1"/>
  <c r="AC86" i="1"/>
  <c r="AB86" i="1"/>
  <c r="AA86" i="1"/>
  <c r="Z86" i="1"/>
  <c r="Y86" i="1"/>
  <c r="X87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D86" i="6"/>
  <c r="E86" i="6"/>
  <c r="B86" i="6"/>
  <c r="C86" i="6"/>
  <c r="E86" i="7"/>
  <c r="D86" i="7"/>
  <c r="C86" i="7"/>
  <c r="B86" i="7"/>
  <c r="G86" i="8"/>
  <c r="F86" i="8"/>
  <c r="E86" i="8"/>
  <c r="D86" i="8"/>
  <c r="C86" i="8"/>
  <c r="B86" i="8"/>
  <c r="H86" i="9"/>
  <c r="G86" i="9"/>
  <c r="F86" i="9"/>
  <c r="E86" i="9"/>
  <c r="D86" i="9"/>
  <c r="C86" i="9"/>
  <c r="B86" i="9"/>
  <c r="D86" i="10"/>
  <c r="C86" i="10"/>
  <c r="E86" i="10"/>
  <c r="B86" i="10"/>
  <c r="E86" i="12"/>
  <c r="D86" i="12"/>
  <c r="C86" i="12"/>
  <c r="B86" i="12"/>
  <c r="D86" i="11"/>
  <c r="C86" i="11"/>
  <c r="B86" i="11"/>
  <c r="E86" i="11"/>
  <c r="C87" i="2" l="1"/>
  <c r="E87" i="2"/>
  <c r="F87" i="2"/>
  <c r="D87" i="2"/>
  <c r="T88" i="13"/>
  <c r="U87" i="13" s="1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B88" i="13"/>
  <c r="A88" i="11"/>
  <c r="A88" i="12"/>
  <c r="A88" i="10"/>
  <c r="A88" i="9"/>
  <c r="A88" i="8"/>
  <c r="A88" i="7"/>
  <c r="A88" i="6"/>
  <c r="A88" i="5"/>
  <c r="F88" i="5" s="1"/>
  <c r="A88" i="1"/>
  <c r="A88" i="2"/>
  <c r="B88" i="2" s="1"/>
  <c r="A89" i="13"/>
  <c r="AF87" i="1"/>
  <c r="AE87" i="1"/>
  <c r="AD87" i="1"/>
  <c r="AC87" i="1"/>
  <c r="AB87" i="1"/>
  <c r="AA87" i="1"/>
  <c r="Z87" i="1"/>
  <c r="Y87" i="1"/>
  <c r="X88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D87" i="6"/>
  <c r="E87" i="6"/>
  <c r="B87" i="6"/>
  <c r="C87" i="6"/>
  <c r="E87" i="7"/>
  <c r="D87" i="7"/>
  <c r="C87" i="7"/>
  <c r="B87" i="7"/>
  <c r="G87" i="8"/>
  <c r="F87" i="8"/>
  <c r="E87" i="8"/>
  <c r="D87" i="8"/>
  <c r="C87" i="8"/>
  <c r="B87" i="8"/>
  <c r="H87" i="9"/>
  <c r="G87" i="9"/>
  <c r="F87" i="9"/>
  <c r="E87" i="9"/>
  <c r="D87" i="9"/>
  <c r="C87" i="9"/>
  <c r="B87" i="9"/>
  <c r="D87" i="10"/>
  <c r="C87" i="10"/>
  <c r="E87" i="10"/>
  <c r="B87" i="10"/>
  <c r="E87" i="12"/>
  <c r="D87" i="12"/>
  <c r="C87" i="12"/>
  <c r="B87" i="12"/>
  <c r="D87" i="11"/>
  <c r="C87" i="11"/>
  <c r="B87" i="11"/>
  <c r="E87" i="11"/>
  <c r="D88" i="2" l="1"/>
  <c r="E88" i="2"/>
  <c r="F88" i="2"/>
  <c r="C88" i="2"/>
  <c r="T89" i="13"/>
  <c r="U88" i="13" s="1"/>
  <c r="S89" i="13"/>
  <c r="R89" i="13"/>
  <c r="Q89" i="13"/>
  <c r="P89" i="13"/>
  <c r="O89" i="13"/>
  <c r="N89" i="13"/>
  <c r="M89" i="13"/>
  <c r="L89" i="13"/>
  <c r="K89" i="13"/>
  <c r="J89" i="13"/>
  <c r="I89" i="13"/>
  <c r="H89" i="13"/>
  <c r="G89" i="13"/>
  <c r="F89" i="13"/>
  <c r="E89" i="13"/>
  <c r="D89" i="13"/>
  <c r="C89" i="13"/>
  <c r="B89" i="13"/>
  <c r="A89" i="11"/>
  <c r="A89" i="12"/>
  <c r="A89" i="10"/>
  <c r="A89" i="9"/>
  <c r="A89" i="8"/>
  <c r="A89" i="7"/>
  <c r="A89" i="6"/>
  <c r="A89" i="5"/>
  <c r="F89" i="5" s="1"/>
  <c r="A89" i="1"/>
  <c r="A89" i="2"/>
  <c r="B89" i="2" s="1"/>
  <c r="A90" i="13"/>
  <c r="AF88" i="1"/>
  <c r="AE88" i="1"/>
  <c r="AD88" i="1"/>
  <c r="AC88" i="1"/>
  <c r="AB88" i="1"/>
  <c r="AA88" i="1"/>
  <c r="Z88" i="1"/>
  <c r="Y88" i="1"/>
  <c r="X89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D88" i="6"/>
  <c r="E88" i="6"/>
  <c r="B88" i="6"/>
  <c r="C88" i="6"/>
  <c r="E88" i="7"/>
  <c r="D88" i="7"/>
  <c r="C88" i="7"/>
  <c r="B88" i="7"/>
  <c r="G88" i="8"/>
  <c r="F88" i="8"/>
  <c r="E88" i="8"/>
  <c r="D88" i="8"/>
  <c r="C88" i="8"/>
  <c r="B88" i="8"/>
  <c r="H88" i="9"/>
  <c r="G88" i="9"/>
  <c r="F88" i="9"/>
  <c r="E88" i="9"/>
  <c r="D88" i="9"/>
  <c r="C88" i="9"/>
  <c r="B88" i="9"/>
  <c r="D88" i="10"/>
  <c r="C88" i="10"/>
  <c r="E88" i="10"/>
  <c r="B88" i="10"/>
  <c r="E88" i="12"/>
  <c r="D88" i="12"/>
  <c r="C88" i="12"/>
  <c r="B88" i="12"/>
  <c r="D88" i="11"/>
  <c r="C88" i="11"/>
  <c r="B88" i="11"/>
  <c r="E88" i="11"/>
  <c r="F89" i="2" l="1"/>
  <c r="E89" i="2"/>
  <c r="C89" i="2"/>
  <c r="D89" i="2"/>
  <c r="T90" i="13"/>
  <c r="U89" i="13" s="1"/>
  <c r="S90" i="13"/>
  <c r="R90" i="13"/>
  <c r="Q90" i="13"/>
  <c r="P90" i="13"/>
  <c r="O90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B90" i="13"/>
  <c r="A90" i="11"/>
  <c r="A90" i="12"/>
  <c r="A90" i="10"/>
  <c r="A90" i="9"/>
  <c r="A90" i="8"/>
  <c r="A90" i="7"/>
  <c r="A90" i="6"/>
  <c r="A90" i="5"/>
  <c r="F90" i="5" s="1"/>
  <c r="A90" i="1"/>
  <c r="A90" i="2"/>
  <c r="B90" i="2" s="1"/>
  <c r="A91" i="13"/>
  <c r="AF89" i="1"/>
  <c r="AE89" i="1"/>
  <c r="AD89" i="1"/>
  <c r="AC89" i="1"/>
  <c r="AB89" i="1"/>
  <c r="AA89" i="1"/>
  <c r="Z89" i="1"/>
  <c r="Y89" i="1"/>
  <c r="X90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D89" i="6"/>
  <c r="E89" i="6"/>
  <c r="B89" i="6"/>
  <c r="C89" i="6"/>
  <c r="E89" i="7"/>
  <c r="D89" i="7"/>
  <c r="C89" i="7"/>
  <c r="B89" i="7"/>
  <c r="G89" i="8"/>
  <c r="F89" i="8"/>
  <c r="E89" i="8"/>
  <c r="D89" i="8"/>
  <c r="C89" i="8"/>
  <c r="B89" i="8"/>
  <c r="H89" i="9"/>
  <c r="G89" i="9"/>
  <c r="F89" i="9"/>
  <c r="E89" i="9"/>
  <c r="D89" i="9"/>
  <c r="C89" i="9"/>
  <c r="B89" i="9"/>
  <c r="D89" i="10"/>
  <c r="C89" i="10"/>
  <c r="E89" i="10"/>
  <c r="B89" i="10"/>
  <c r="E89" i="12"/>
  <c r="D89" i="12"/>
  <c r="C89" i="12"/>
  <c r="B89" i="12"/>
  <c r="D89" i="11"/>
  <c r="C89" i="11"/>
  <c r="B89" i="11"/>
  <c r="E89" i="11"/>
  <c r="C90" i="2" l="1"/>
  <c r="D90" i="2"/>
  <c r="E90" i="2"/>
  <c r="F90" i="2"/>
  <c r="T91" i="13"/>
  <c r="U90" i="13" s="1"/>
  <c r="S91" i="13"/>
  <c r="R91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D91" i="13"/>
  <c r="C91" i="13"/>
  <c r="B91" i="13"/>
  <c r="A91" i="11"/>
  <c r="A91" i="12"/>
  <c r="A91" i="10"/>
  <c r="A91" i="9"/>
  <c r="A91" i="8"/>
  <c r="A91" i="7"/>
  <c r="A91" i="6"/>
  <c r="A91" i="5"/>
  <c r="F91" i="5" s="1"/>
  <c r="A91" i="1"/>
  <c r="A91" i="2"/>
  <c r="B91" i="2" s="1"/>
  <c r="A92" i="13"/>
  <c r="AF90" i="1"/>
  <c r="AE90" i="1"/>
  <c r="AD90" i="1"/>
  <c r="AC90" i="1"/>
  <c r="AB90" i="1"/>
  <c r="AA90" i="1"/>
  <c r="Z90" i="1"/>
  <c r="Y90" i="1"/>
  <c r="X91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D90" i="6"/>
  <c r="E90" i="6"/>
  <c r="B90" i="6"/>
  <c r="C90" i="6"/>
  <c r="E90" i="7"/>
  <c r="D90" i="7"/>
  <c r="C90" i="7"/>
  <c r="B90" i="7"/>
  <c r="G90" i="8"/>
  <c r="F90" i="8"/>
  <c r="E90" i="8"/>
  <c r="D90" i="8"/>
  <c r="C90" i="8"/>
  <c r="B90" i="8"/>
  <c r="H90" i="9"/>
  <c r="G90" i="9"/>
  <c r="F90" i="9"/>
  <c r="E90" i="9"/>
  <c r="D90" i="9"/>
  <c r="C90" i="9"/>
  <c r="B90" i="9"/>
  <c r="D90" i="10"/>
  <c r="C90" i="10"/>
  <c r="E90" i="10"/>
  <c r="B90" i="10"/>
  <c r="E90" i="12"/>
  <c r="D90" i="12"/>
  <c r="C90" i="12"/>
  <c r="B90" i="12"/>
  <c r="D90" i="11"/>
  <c r="C90" i="11"/>
  <c r="B90" i="11"/>
  <c r="E90" i="11"/>
  <c r="C91" i="2" l="1"/>
  <c r="E91" i="2"/>
  <c r="F91" i="2"/>
  <c r="D91" i="2"/>
  <c r="T92" i="13"/>
  <c r="U91" i="13" s="1"/>
  <c r="S92" i="13"/>
  <c r="R92" i="13"/>
  <c r="Q92" i="13"/>
  <c r="P92" i="13"/>
  <c r="O92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B92" i="13"/>
  <c r="A92" i="11"/>
  <c r="A92" i="12"/>
  <c r="A92" i="10"/>
  <c r="A92" i="9"/>
  <c r="A92" i="8"/>
  <c r="A92" i="7"/>
  <c r="A92" i="6"/>
  <c r="A92" i="5"/>
  <c r="F92" i="5" s="1"/>
  <c r="A92" i="1"/>
  <c r="A92" i="2"/>
  <c r="B92" i="2" s="1"/>
  <c r="A93" i="13"/>
  <c r="AF91" i="1"/>
  <c r="AE91" i="1"/>
  <c r="AD91" i="1"/>
  <c r="AC91" i="1"/>
  <c r="AB91" i="1"/>
  <c r="AA91" i="1"/>
  <c r="Z91" i="1"/>
  <c r="Y91" i="1"/>
  <c r="X92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D91" i="6"/>
  <c r="E91" i="6"/>
  <c r="B91" i="6"/>
  <c r="C91" i="6"/>
  <c r="E91" i="7"/>
  <c r="D91" i="7"/>
  <c r="C91" i="7"/>
  <c r="B91" i="7"/>
  <c r="G91" i="8"/>
  <c r="F91" i="8"/>
  <c r="E91" i="8"/>
  <c r="D91" i="8"/>
  <c r="C91" i="8"/>
  <c r="B91" i="8"/>
  <c r="H91" i="9"/>
  <c r="G91" i="9"/>
  <c r="F91" i="9"/>
  <c r="E91" i="9"/>
  <c r="D91" i="9"/>
  <c r="C91" i="9"/>
  <c r="B91" i="9"/>
  <c r="D91" i="10"/>
  <c r="C91" i="10"/>
  <c r="E91" i="10"/>
  <c r="B91" i="10"/>
  <c r="E91" i="12"/>
  <c r="D91" i="12"/>
  <c r="C91" i="12"/>
  <c r="B91" i="12"/>
  <c r="D91" i="11"/>
  <c r="C91" i="11"/>
  <c r="B91" i="11"/>
  <c r="E91" i="11"/>
  <c r="C92" i="2" l="1"/>
  <c r="E92" i="2"/>
  <c r="F92" i="2"/>
  <c r="D92" i="2"/>
  <c r="T93" i="13"/>
  <c r="U92" i="13" s="1"/>
  <c r="S93" i="13"/>
  <c r="R93" i="13"/>
  <c r="Q93" i="13"/>
  <c r="P93" i="13"/>
  <c r="O93" i="13"/>
  <c r="N93" i="13"/>
  <c r="M93" i="13"/>
  <c r="L93" i="13"/>
  <c r="K93" i="13"/>
  <c r="J93" i="13"/>
  <c r="I93" i="13"/>
  <c r="H93" i="13"/>
  <c r="G93" i="13"/>
  <c r="F93" i="13"/>
  <c r="E93" i="13"/>
  <c r="D93" i="13"/>
  <c r="C93" i="13"/>
  <c r="B93" i="13"/>
  <c r="A93" i="11"/>
  <c r="A93" i="12"/>
  <c r="A93" i="10"/>
  <c r="A93" i="9"/>
  <c r="A93" i="8"/>
  <c r="A93" i="7"/>
  <c r="A93" i="6"/>
  <c r="A93" i="5"/>
  <c r="F93" i="5" s="1"/>
  <c r="A93" i="1"/>
  <c r="A93" i="2"/>
  <c r="B93" i="2" s="1"/>
  <c r="A94" i="13"/>
  <c r="AF92" i="1"/>
  <c r="AE92" i="1"/>
  <c r="AD92" i="1"/>
  <c r="AC92" i="1"/>
  <c r="AB92" i="1"/>
  <c r="AA92" i="1"/>
  <c r="Z92" i="1"/>
  <c r="Y92" i="1"/>
  <c r="X93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D92" i="6"/>
  <c r="E92" i="6"/>
  <c r="B92" i="6"/>
  <c r="C92" i="6"/>
  <c r="E92" i="7"/>
  <c r="D92" i="7"/>
  <c r="C92" i="7"/>
  <c r="B92" i="7"/>
  <c r="G92" i="8"/>
  <c r="F92" i="8"/>
  <c r="E92" i="8"/>
  <c r="D92" i="8"/>
  <c r="C92" i="8"/>
  <c r="B92" i="8"/>
  <c r="H92" i="9"/>
  <c r="G92" i="9"/>
  <c r="F92" i="9"/>
  <c r="E92" i="9"/>
  <c r="D92" i="9"/>
  <c r="C92" i="9"/>
  <c r="B92" i="9"/>
  <c r="D92" i="10"/>
  <c r="C92" i="10"/>
  <c r="E92" i="10"/>
  <c r="B92" i="10"/>
  <c r="E92" i="12"/>
  <c r="D92" i="12"/>
  <c r="C92" i="12"/>
  <c r="B92" i="12"/>
  <c r="D92" i="11"/>
  <c r="C92" i="11"/>
  <c r="B92" i="11"/>
  <c r="E92" i="11"/>
  <c r="F93" i="2" l="1"/>
  <c r="E93" i="2"/>
  <c r="C93" i="2"/>
  <c r="D93" i="2"/>
  <c r="T94" i="13"/>
  <c r="U93" i="13" s="1"/>
  <c r="S94" i="13"/>
  <c r="R94" i="13"/>
  <c r="Q94" i="13"/>
  <c r="P94" i="13"/>
  <c r="O94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B94" i="13"/>
  <c r="A94" i="11"/>
  <c r="A94" i="12"/>
  <c r="A94" i="10"/>
  <c r="A94" i="9"/>
  <c r="A94" i="8"/>
  <c r="A94" i="7"/>
  <c r="A94" i="6"/>
  <c r="A94" i="5"/>
  <c r="F94" i="5" s="1"/>
  <c r="A94" i="1"/>
  <c r="A94" i="2"/>
  <c r="B94" i="2" s="1"/>
  <c r="A95" i="13"/>
  <c r="AF93" i="1"/>
  <c r="AE93" i="1"/>
  <c r="AD93" i="1"/>
  <c r="AC93" i="1"/>
  <c r="AB93" i="1"/>
  <c r="AA93" i="1"/>
  <c r="Z93" i="1"/>
  <c r="Y93" i="1"/>
  <c r="X94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D93" i="6"/>
  <c r="E93" i="6"/>
  <c r="B93" i="6"/>
  <c r="C93" i="6"/>
  <c r="E93" i="7"/>
  <c r="D93" i="7"/>
  <c r="C93" i="7"/>
  <c r="B93" i="7"/>
  <c r="G93" i="8"/>
  <c r="F93" i="8"/>
  <c r="E93" i="8"/>
  <c r="D93" i="8"/>
  <c r="C93" i="8"/>
  <c r="B93" i="8"/>
  <c r="H93" i="9"/>
  <c r="G93" i="9"/>
  <c r="F93" i="9"/>
  <c r="E93" i="9"/>
  <c r="D93" i="9"/>
  <c r="C93" i="9"/>
  <c r="B93" i="9"/>
  <c r="D93" i="10"/>
  <c r="C93" i="10"/>
  <c r="E93" i="10"/>
  <c r="B93" i="10"/>
  <c r="E93" i="12"/>
  <c r="D93" i="12"/>
  <c r="C93" i="12"/>
  <c r="B93" i="12"/>
  <c r="D93" i="11"/>
  <c r="C93" i="11"/>
  <c r="B93" i="11"/>
  <c r="E93" i="11"/>
  <c r="C94" i="2" l="1"/>
  <c r="D94" i="2"/>
  <c r="E94" i="2"/>
  <c r="F94" i="2"/>
  <c r="T95" i="13"/>
  <c r="U94" i="13" s="1"/>
  <c r="S95" i="13"/>
  <c r="R95" i="13"/>
  <c r="Q95" i="13"/>
  <c r="P95" i="13"/>
  <c r="O95" i="13"/>
  <c r="N95" i="13"/>
  <c r="M95" i="13"/>
  <c r="L95" i="13"/>
  <c r="K95" i="13"/>
  <c r="J95" i="13"/>
  <c r="I95" i="13"/>
  <c r="H95" i="13"/>
  <c r="G95" i="13"/>
  <c r="F95" i="13"/>
  <c r="E95" i="13"/>
  <c r="D95" i="13"/>
  <c r="C95" i="13"/>
  <c r="B95" i="13"/>
  <c r="A95" i="11"/>
  <c r="A95" i="12"/>
  <c r="A95" i="10"/>
  <c r="A95" i="9"/>
  <c r="A95" i="8"/>
  <c r="A95" i="7"/>
  <c r="A95" i="6"/>
  <c r="A95" i="5"/>
  <c r="F95" i="5" s="1"/>
  <c r="A95" i="1"/>
  <c r="A95" i="2"/>
  <c r="B95" i="2" s="1"/>
  <c r="A96" i="13"/>
  <c r="AF94" i="1"/>
  <c r="AE94" i="1"/>
  <c r="AD94" i="1"/>
  <c r="AC94" i="1"/>
  <c r="AB94" i="1"/>
  <c r="AA94" i="1"/>
  <c r="Z94" i="1"/>
  <c r="Y94" i="1"/>
  <c r="X95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D94" i="6"/>
  <c r="E94" i="6"/>
  <c r="B94" i="6"/>
  <c r="C94" i="6"/>
  <c r="E94" i="7"/>
  <c r="D94" i="7"/>
  <c r="C94" i="7"/>
  <c r="B94" i="7"/>
  <c r="G94" i="8"/>
  <c r="F94" i="8"/>
  <c r="E94" i="8"/>
  <c r="D94" i="8"/>
  <c r="C94" i="8"/>
  <c r="B94" i="8"/>
  <c r="H94" i="9"/>
  <c r="G94" i="9"/>
  <c r="F94" i="9"/>
  <c r="E94" i="9"/>
  <c r="D94" i="9"/>
  <c r="C94" i="9"/>
  <c r="B94" i="9"/>
  <c r="D94" i="10"/>
  <c r="C94" i="10"/>
  <c r="B94" i="10"/>
  <c r="E94" i="10"/>
  <c r="E94" i="12"/>
  <c r="D94" i="12"/>
  <c r="C94" i="12"/>
  <c r="B94" i="12"/>
  <c r="D94" i="11"/>
  <c r="C94" i="11"/>
  <c r="B94" i="11"/>
  <c r="E94" i="11"/>
  <c r="E95" i="2" l="1"/>
  <c r="C95" i="2"/>
  <c r="F95" i="2"/>
  <c r="D95" i="2"/>
  <c r="T96" i="13"/>
  <c r="U95" i="13" s="1"/>
  <c r="S96" i="13"/>
  <c r="R96" i="13"/>
  <c r="Q96" i="13"/>
  <c r="P96" i="13"/>
  <c r="O96" i="13"/>
  <c r="N96" i="13"/>
  <c r="M96" i="13"/>
  <c r="L96" i="13"/>
  <c r="K96" i="13"/>
  <c r="J96" i="13"/>
  <c r="I96" i="13"/>
  <c r="H96" i="13"/>
  <c r="G96" i="13"/>
  <c r="F96" i="13"/>
  <c r="E96" i="13"/>
  <c r="D96" i="13"/>
  <c r="C96" i="13"/>
  <c r="B96" i="13"/>
  <c r="A96" i="11"/>
  <c r="A96" i="12"/>
  <c r="A96" i="10"/>
  <c r="A96" i="9"/>
  <c r="A96" i="8"/>
  <c r="A96" i="7"/>
  <c r="A96" i="6"/>
  <c r="A96" i="5"/>
  <c r="F96" i="5" s="1"/>
  <c r="A96" i="1"/>
  <c r="A96" i="2"/>
  <c r="B96" i="2" s="1"/>
  <c r="A97" i="13"/>
  <c r="AF95" i="1"/>
  <c r="AE95" i="1"/>
  <c r="AD95" i="1"/>
  <c r="AC95" i="1"/>
  <c r="AB95" i="1"/>
  <c r="AA95" i="1"/>
  <c r="Z95" i="1"/>
  <c r="Y95" i="1"/>
  <c r="X96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D95" i="6"/>
  <c r="E95" i="6"/>
  <c r="B95" i="6"/>
  <c r="C95" i="6"/>
  <c r="E95" i="7"/>
  <c r="D95" i="7"/>
  <c r="C95" i="7"/>
  <c r="B95" i="7"/>
  <c r="G95" i="8"/>
  <c r="F95" i="8"/>
  <c r="E95" i="8"/>
  <c r="D95" i="8"/>
  <c r="C95" i="8"/>
  <c r="B95" i="8"/>
  <c r="H95" i="9"/>
  <c r="G95" i="9"/>
  <c r="F95" i="9"/>
  <c r="E95" i="9"/>
  <c r="D95" i="9"/>
  <c r="C95" i="9"/>
  <c r="B95" i="9"/>
  <c r="D95" i="10"/>
  <c r="C95" i="10"/>
  <c r="B95" i="10"/>
  <c r="E95" i="10"/>
  <c r="E95" i="12"/>
  <c r="D95" i="12"/>
  <c r="C95" i="12"/>
  <c r="B95" i="12"/>
  <c r="D95" i="11"/>
  <c r="C95" i="11"/>
  <c r="B95" i="11"/>
  <c r="E95" i="11"/>
  <c r="F96" i="2"/>
  <c r="E96" i="2"/>
  <c r="C96" i="2"/>
  <c r="D96" i="2" l="1"/>
  <c r="T97" i="13"/>
  <c r="U96" i="13" s="1"/>
  <c r="S97" i="13"/>
  <c r="R97" i="13"/>
  <c r="Q97" i="13"/>
  <c r="P97" i="13"/>
  <c r="O97" i="13"/>
  <c r="N97" i="13"/>
  <c r="M97" i="13"/>
  <c r="L97" i="13"/>
  <c r="K97" i="13"/>
  <c r="J97" i="13"/>
  <c r="I97" i="13"/>
  <c r="H97" i="13"/>
  <c r="G97" i="13"/>
  <c r="F97" i="13"/>
  <c r="E97" i="13"/>
  <c r="D97" i="13"/>
  <c r="C97" i="13"/>
  <c r="B97" i="13"/>
  <c r="A97" i="11"/>
  <c r="A97" i="12"/>
  <c r="A97" i="10"/>
  <c r="A97" i="9"/>
  <c r="A97" i="8"/>
  <c r="A97" i="7"/>
  <c r="A97" i="6"/>
  <c r="A97" i="5"/>
  <c r="F97" i="5" s="1"/>
  <c r="A97" i="1"/>
  <c r="A97" i="2"/>
  <c r="B97" i="2" s="1"/>
  <c r="A98" i="13"/>
  <c r="AF96" i="1"/>
  <c r="AE96" i="1"/>
  <c r="AD96" i="1"/>
  <c r="AC96" i="1"/>
  <c r="AB96" i="1"/>
  <c r="AA96" i="1"/>
  <c r="Z96" i="1"/>
  <c r="Y96" i="1"/>
  <c r="X97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D96" i="6"/>
  <c r="E96" i="6"/>
  <c r="B96" i="6"/>
  <c r="C96" i="6"/>
  <c r="E96" i="7"/>
  <c r="D96" i="7"/>
  <c r="C96" i="7"/>
  <c r="B96" i="7"/>
  <c r="G96" i="8"/>
  <c r="F96" i="8"/>
  <c r="E96" i="8"/>
  <c r="D96" i="8"/>
  <c r="C96" i="8"/>
  <c r="B96" i="8"/>
  <c r="H96" i="9"/>
  <c r="G96" i="9"/>
  <c r="F96" i="9"/>
  <c r="E96" i="9"/>
  <c r="D96" i="9"/>
  <c r="C96" i="9"/>
  <c r="B96" i="9"/>
  <c r="D96" i="10"/>
  <c r="C96" i="10"/>
  <c r="B96" i="10"/>
  <c r="E96" i="10"/>
  <c r="E96" i="12"/>
  <c r="D96" i="12"/>
  <c r="C96" i="12"/>
  <c r="B96" i="12"/>
  <c r="D96" i="11"/>
  <c r="C96" i="11"/>
  <c r="B96" i="11"/>
  <c r="E96" i="11"/>
  <c r="E97" i="2"/>
  <c r="F97" i="2" l="1"/>
  <c r="C97" i="2"/>
  <c r="D97" i="2"/>
  <c r="T98" i="13"/>
  <c r="U97" i="13" s="1"/>
  <c r="S98" i="13"/>
  <c r="R98" i="13"/>
  <c r="Q98" i="13"/>
  <c r="P98" i="13"/>
  <c r="O98" i="13"/>
  <c r="N98" i="13"/>
  <c r="M98" i="13"/>
  <c r="L98" i="13"/>
  <c r="K98" i="13"/>
  <c r="J98" i="13"/>
  <c r="I98" i="13"/>
  <c r="H98" i="13"/>
  <c r="G98" i="13"/>
  <c r="F98" i="13"/>
  <c r="E98" i="13"/>
  <c r="D98" i="13"/>
  <c r="C98" i="13"/>
  <c r="B98" i="13"/>
  <c r="A98" i="11"/>
  <c r="A98" i="12"/>
  <c r="A98" i="10"/>
  <c r="A98" i="9"/>
  <c r="A98" i="8"/>
  <c r="A98" i="7"/>
  <c r="A98" i="6"/>
  <c r="A98" i="5"/>
  <c r="F98" i="5" s="1"/>
  <c r="A98" i="1"/>
  <c r="A98" i="2"/>
  <c r="B98" i="2" s="1"/>
  <c r="A99" i="13"/>
  <c r="AF97" i="1"/>
  <c r="AE97" i="1"/>
  <c r="AD97" i="1"/>
  <c r="AC97" i="1"/>
  <c r="AB97" i="1"/>
  <c r="AA97" i="1"/>
  <c r="Z97" i="1"/>
  <c r="Y97" i="1"/>
  <c r="X98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D97" i="6"/>
  <c r="E97" i="6"/>
  <c r="B97" i="6"/>
  <c r="C97" i="6"/>
  <c r="E97" i="7"/>
  <c r="D97" i="7"/>
  <c r="C97" i="7"/>
  <c r="B97" i="7"/>
  <c r="G97" i="8"/>
  <c r="F97" i="8"/>
  <c r="E97" i="8"/>
  <c r="D97" i="8"/>
  <c r="C97" i="8"/>
  <c r="B97" i="8"/>
  <c r="H97" i="9"/>
  <c r="G97" i="9"/>
  <c r="F97" i="9"/>
  <c r="E97" i="9"/>
  <c r="D97" i="9"/>
  <c r="C97" i="9"/>
  <c r="B97" i="9"/>
  <c r="D97" i="10"/>
  <c r="C97" i="10"/>
  <c r="B97" i="10"/>
  <c r="E97" i="10"/>
  <c r="E97" i="12"/>
  <c r="D97" i="12"/>
  <c r="C97" i="12"/>
  <c r="B97" i="12"/>
  <c r="D97" i="11"/>
  <c r="C97" i="11"/>
  <c r="B97" i="11"/>
  <c r="E97" i="11"/>
  <c r="E98" i="2" l="1"/>
  <c r="C98" i="2"/>
  <c r="F98" i="2"/>
  <c r="D98" i="2"/>
  <c r="T99" i="13"/>
  <c r="U98" i="13" s="1"/>
  <c r="S99" i="13"/>
  <c r="R99" i="13"/>
  <c r="Q99" i="13"/>
  <c r="P99" i="13"/>
  <c r="O99" i="13"/>
  <c r="N99" i="13"/>
  <c r="M99" i="13"/>
  <c r="L99" i="13"/>
  <c r="K99" i="13"/>
  <c r="J99" i="13"/>
  <c r="I99" i="13"/>
  <c r="H99" i="13"/>
  <c r="G99" i="13"/>
  <c r="F99" i="13"/>
  <c r="E99" i="13"/>
  <c r="D99" i="13"/>
  <c r="C99" i="13"/>
  <c r="B99" i="13"/>
  <c r="A99" i="11"/>
  <c r="A99" i="12"/>
  <c r="A99" i="10"/>
  <c r="A99" i="9"/>
  <c r="A99" i="8"/>
  <c r="A99" i="7"/>
  <c r="A99" i="6"/>
  <c r="A99" i="5"/>
  <c r="F99" i="5" s="1"/>
  <c r="A99" i="1"/>
  <c r="A99" i="2"/>
  <c r="B99" i="2" s="1"/>
  <c r="A100" i="13"/>
  <c r="AF98" i="1"/>
  <c r="AE98" i="1"/>
  <c r="AD98" i="1"/>
  <c r="AC98" i="1"/>
  <c r="AB98" i="1"/>
  <c r="AA98" i="1"/>
  <c r="Z98" i="1"/>
  <c r="Y98" i="1"/>
  <c r="X99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D98" i="6"/>
  <c r="E98" i="6"/>
  <c r="B98" i="6"/>
  <c r="C98" i="6"/>
  <c r="E98" i="7"/>
  <c r="D98" i="7"/>
  <c r="C98" i="7"/>
  <c r="B98" i="7"/>
  <c r="G98" i="8"/>
  <c r="F98" i="8"/>
  <c r="E98" i="8"/>
  <c r="D98" i="8"/>
  <c r="C98" i="8"/>
  <c r="B98" i="8"/>
  <c r="H98" i="9"/>
  <c r="G98" i="9"/>
  <c r="F98" i="9"/>
  <c r="E98" i="9"/>
  <c r="D98" i="9"/>
  <c r="C98" i="9"/>
  <c r="B98" i="9"/>
  <c r="D98" i="10"/>
  <c r="C98" i="10"/>
  <c r="B98" i="10"/>
  <c r="E98" i="10"/>
  <c r="E98" i="12"/>
  <c r="D98" i="12"/>
  <c r="C98" i="12"/>
  <c r="B98" i="12"/>
  <c r="D98" i="11"/>
  <c r="C98" i="11"/>
  <c r="B98" i="11"/>
  <c r="E98" i="11"/>
  <c r="C99" i="2" l="1"/>
  <c r="D99" i="2"/>
  <c r="E99" i="2"/>
  <c r="F99" i="2"/>
  <c r="T100" i="13"/>
  <c r="U99" i="13" s="1"/>
  <c r="S100" i="13"/>
  <c r="R100" i="13"/>
  <c r="Q100" i="13"/>
  <c r="P100" i="13"/>
  <c r="O100" i="13"/>
  <c r="N100" i="13"/>
  <c r="M100" i="13"/>
  <c r="L100" i="13"/>
  <c r="K100" i="13"/>
  <c r="J100" i="13"/>
  <c r="I100" i="13"/>
  <c r="H100" i="13"/>
  <c r="G100" i="13"/>
  <c r="F100" i="13"/>
  <c r="E100" i="13"/>
  <c r="D100" i="13"/>
  <c r="C100" i="13"/>
  <c r="B100" i="13"/>
  <c r="A100" i="11"/>
  <c r="A100" i="12"/>
  <c r="A100" i="10"/>
  <c r="A100" i="9"/>
  <c r="A100" i="8"/>
  <c r="A100" i="7"/>
  <c r="A100" i="6"/>
  <c r="A100" i="5"/>
  <c r="F100" i="5" s="1"/>
  <c r="A100" i="1"/>
  <c r="A100" i="2"/>
  <c r="B100" i="2" s="1"/>
  <c r="A101" i="13"/>
  <c r="AF99" i="1"/>
  <c r="AE99" i="1"/>
  <c r="AD99" i="1"/>
  <c r="AC99" i="1"/>
  <c r="AB99" i="1"/>
  <c r="AA99" i="1"/>
  <c r="Z99" i="1"/>
  <c r="Y99" i="1"/>
  <c r="X100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D99" i="6"/>
  <c r="E99" i="6"/>
  <c r="B99" i="6"/>
  <c r="C99" i="6"/>
  <c r="E99" i="7"/>
  <c r="D99" i="7"/>
  <c r="C99" i="7"/>
  <c r="B99" i="7"/>
  <c r="G99" i="8"/>
  <c r="F99" i="8"/>
  <c r="E99" i="8"/>
  <c r="D99" i="8"/>
  <c r="C99" i="8"/>
  <c r="B99" i="8"/>
  <c r="H99" i="9"/>
  <c r="G99" i="9"/>
  <c r="F99" i="9"/>
  <c r="E99" i="9"/>
  <c r="D99" i="9"/>
  <c r="C99" i="9"/>
  <c r="B99" i="9"/>
  <c r="D99" i="10"/>
  <c r="C99" i="10"/>
  <c r="B99" i="10"/>
  <c r="E99" i="10"/>
  <c r="E99" i="12"/>
  <c r="D99" i="12"/>
  <c r="C99" i="12"/>
  <c r="B99" i="12"/>
  <c r="D99" i="11"/>
  <c r="C99" i="11"/>
  <c r="B99" i="11"/>
  <c r="E99" i="11"/>
  <c r="E100" i="2" l="1"/>
  <c r="F100" i="2"/>
  <c r="C100" i="2"/>
  <c r="D100" i="2"/>
  <c r="T101" i="13"/>
  <c r="U100" i="13" s="1"/>
  <c r="S101" i="13"/>
  <c r="R101" i="13"/>
  <c r="Q101" i="13"/>
  <c r="P101" i="13"/>
  <c r="O101" i="13"/>
  <c r="N101" i="13"/>
  <c r="M101" i="13"/>
  <c r="L101" i="13"/>
  <c r="K101" i="13"/>
  <c r="J101" i="13"/>
  <c r="I101" i="13"/>
  <c r="H101" i="13"/>
  <c r="G101" i="13"/>
  <c r="F101" i="13"/>
  <c r="E101" i="13"/>
  <c r="D101" i="13"/>
  <c r="C101" i="13"/>
  <c r="B101" i="13"/>
  <c r="A101" i="11"/>
  <c r="A101" i="12"/>
  <c r="A101" i="10"/>
  <c r="A101" i="9"/>
  <c r="A101" i="8"/>
  <c r="A101" i="7"/>
  <c r="A101" i="6"/>
  <c r="A101" i="5"/>
  <c r="F101" i="5" s="1"/>
  <c r="A101" i="1"/>
  <c r="A101" i="2"/>
  <c r="B101" i="2" s="1"/>
  <c r="A102" i="13"/>
  <c r="AF100" i="1"/>
  <c r="AE100" i="1"/>
  <c r="AD100" i="1"/>
  <c r="AC100" i="1"/>
  <c r="AB100" i="1"/>
  <c r="AA100" i="1"/>
  <c r="Z100" i="1"/>
  <c r="Y100" i="1"/>
  <c r="X101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D100" i="6"/>
  <c r="E100" i="6"/>
  <c r="B100" i="6"/>
  <c r="C100" i="6"/>
  <c r="E100" i="7"/>
  <c r="D100" i="7"/>
  <c r="C100" i="7"/>
  <c r="B100" i="7"/>
  <c r="G100" i="8"/>
  <c r="F100" i="8"/>
  <c r="E100" i="8"/>
  <c r="D100" i="8"/>
  <c r="C100" i="8"/>
  <c r="B100" i="8"/>
  <c r="H100" i="9"/>
  <c r="G100" i="9"/>
  <c r="F100" i="9"/>
  <c r="E100" i="9"/>
  <c r="D100" i="9"/>
  <c r="C100" i="9"/>
  <c r="B100" i="9"/>
  <c r="D100" i="10"/>
  <c r="C100" i="10"/>
  <c r="B100" i="10"/>
  <c r="E100" i="10"/>
  <c r="E100" i="12"/>
  <c r="D100" i="12"/>
  <c r="C100" i="12"/>
  <c r="B100" i="12"/>
  <c r="D100" i="11"/>
  <c r="C100" i="11"/>
  <c r="B100" i="11"/>
  <c r="E100" i="11"/>
  <c r="E101" i="2" l="1"/>
  <c r="F101" i="2"/>
  <c r="C101" i="2"/>
  <c r="D101" i="2"/>
  <c r="T102" i="13"/>
  <c r="U101" i="13" s="1"/>
  <c r="S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B102" i="13"/>
  <c r="A102" i="11"/>
  <c r="A102" i="12"/>
  <c r="A102" i="10"/>
  <c r="A102" i="9"/>
  <c r="A102" i="8"/>
  <c r="A102" i="7"/>
  <c r="A102" i="6"/>
  <c r="A102" i="5"/>
  <c r="F102" i="5" s="1"/>
  <c r="A102" i="1"/>
  <c r="A102" i="2"/>
  <c r="B102" i="2" s="1"/>
  <c r="A103" i="13"/>
  <c r="AF101" i="1"/>
  <c r="AE101" i="1"/>
  <c r="AD101" i="1"/>
  <c r="AC101" i="1"/>
  <c r="AB101" i="1"/>
  <c r="AA101" i="1"/>
  <c r="Z101" i="1"/>
  <c r="Y101" i="1"/>
  <c r="X102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D101" i="6"/>
  <c r="E101" i="6"/>
  <c r="B101" i="6"/>
  <c r="C101" i="6"/>
  <c r="E101" i="7"/>
  <c r="D101" i="7"/>
  <c r="C101" i="7"/>
  <c r="B101" i="7"/>
  <c r="G101" i="8"/>
  <c r="F101" i="8"/>
  <c r="E101" i="8"/>
  <c r="D101" i="8"/>
  <c r="C101" i="8"/>
  <c r="B101" i="8"/>
  <c r="H101" i="9"/>
  <c r="G101" i="9"/>
  <c r="F101" i="9"/>
  <c r="E101" i="9"/>
  <c r="D101" i="9"/>
  <c r="C101" i="9"/>
  <c r="B101" i="9"/>
  <c r="D101" i="10"/>
  <c r="C101" i="10"/>
  <c r="B101" i="10"/>
  <c r="E101" i="10"/>
  <c r="E101" i="12"/>
  <c r="D101" i="12"/>
  <c r="C101" i="12"/>
  <c r="B101" i="12"/>
  <c r="D101" i="11"/>
  <c r="C101" i="11"/>
  <c r="B101" i="11"/>
  <c r="E101" i="11"/>
  <c r="C102" i="2" l="1"/>
  <c r="D102" i="2"/>
  <c r="E102" i="2"/>
  <c r="F102" i="2"/>
  <c r="T103" i="13"/>
  <c r="U102" i="13" s="1"/>
  <c r="S103" i="13"/>
  <c r="R103" i="13"/>
  <c r="Q103" i="13"/>
  <c r="P103" i="13"/>
  <c r="O103" i="13"/>
  <c r="N103" i="13"/>
  <c r="M103" i="13"/>
  <c r="L103" i="13"/>
  <c r="K103" i="13"/>
  <c r="J103" i="13"/>
  <c r="I103" i="13"/>
  <c r="H103" i="13"/>
  <c r="G103" i="13"/>
  <c r="F103" i="13"/>
  <c r="E103" i="13"/>
  <c r="D103" i="13"/>
  <c r="C103" i="13"/>
  <c r="B103" i="13"/>
  <c r="A103" i="11"/>
  <c r="A103" i="12"/>
  <c r="A103" i="10"/>
  <c r="A103" i="9"/>
  <c r="A103" i="8"/>
  <c r="A103" i="7"/>
  <c r="A103" i="6"/>
  <c r="A103" i="5"/>
  <c r="F103" i="5" s="1"/>
  <c r="A103" i="1"/>
  <c r="A103" i="2"/>
  <c r="B103" i="2" s="1"/>
  <c r="A104" i="13"/>
  <c r="AF102" i="1"/>
  <c r="AE102" i="1"/>
  <c r="AD102" i="1"/>
  <c r="AC102" i="1"/>
  <c r="AB102" i="1"/>
  <c r="AA102" i="1"/>
  <c r="Z102" i="1"/>
  <c r="Y102" i="1"/>
  <c r="X103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D102" i="6"/>
  <c r="E102" i="6"/>
  <c r="B102" i="6"/>
  <c r="C102" i="6"/>
  <c r="E102" i="7"/>
  <c r="D102" i="7"/>
  <c r="C102" i="7"/>
  <c r="B102" i="7"/>
  <c r="G102" i="8"/>
  <c r="F102" i="8"/>
  <c r="E102" i="8"/>
  <c r="D102" i="8"/>
  <c r="C102" i="8"/>
  <c r="B102" i="8"/>
  <c r="H102" i="9"/>
  <c r="G102" i="9"/>
  <c r="F102" i="9"/>
  <c r="E102" i="9"/>
  <c r="D102" i="9"/>
  <c r="C102" i="9"/>
  <c r="B102" i="9"/>
  <c r="D102" i="10"/>
  <c r="C102" i="10"/>
  <c r="B102" i="10"/>
  <c r="E102" i="10"/>
  <c r="E102" i="12"/>
  <c r="D102" i="12"/>
  <c r="C102" i="12"/>
  <c r="B102" i="12"/>
  <c r="D102" i="11"/>
  <c r="C102" i="11"/>
  <c r="B102" i="11"/>
  <c r="E102" i="11"/>
  <c r="C103" i="2" l="1"/>
  <c r="D103" i="2"/>
  <c r="E103" i="2"/>
  <c r="F103" i="2"/>
  <c r="T104" i="13"/>
  <c r="U103" i="13" s="1"/>
  <c r="S104" i="13"/>
  <c r="R104" i="13"/>
  <c r="Q104" i="13"/>
  <c r="P104" i="13"/>
  <c r="O104" i="13"/>
  <c r="N104" i="13"/>
  <c r="M104" i="13"/>
  <c r="L104" i="13"/>
  <c r="K104" i="13"/>
  <c r="J104" i="13"/>
  <c r="I104" i="13"/>
  <c r="H104" i="13"/>
  <c r="G104" i="13"/>
  <c r="F104" i="13"/>
  <c r="E104" i="13"/>
  <c r="D104" i="13"/>
  <c r="C104" i="13"/>
  <c r="B104" i="13"/>
  <c r="A104" i="11"/>
  <c r="A104" i="12"/>
  <c r="A104" i="10"/>
  <c r="A104" i="9"/>
  <c r="A104" i="8"/>
  <c r="A104" i="7"/>
  <c r="A104" i="6"/>
  <c r="A104" i="5"/>
  <c r="F104" i="5" s="1"/>
  <c r="A104" i="1"/>
  <c r="A104" i="2"/>
  <c r="B104" i="2" s="1"/>
  <c r="A105" i="13"/>
  <c r="AF103" i="1"/>
  <c r="AE103" i="1"/>
  <c r="AD103" i="1"/>
  <c r="AC103" i="1"/>
  <c r="AB103" i="1"/>
  <c r="AA103" i="1"/>
  <c r="Z103" i="1"/>
  <c r="Y103" i="1"/>
  <c r="X104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D103" i="6"/>
  <c r="E103" i="6"/>
  <c r="B103" i="6"/>
  <c r="C103" i="6"/>
  <c r="E103" i="7"/>
  <c r="D103" i="7"/>
  <c r="C103" i="7"/>
  <c r="B103" i="7"/>
  <c r="G103" i="8"/>
  <c r="F103" i="8"/>
  <c r="E103" i="8"/>
  <c r="D103" i="8"/>
  <c r="C103" i="8"/>
  <c r="B103" i="8"/>
  <c r="H103" i="9"/>
  <c r="G103" i="9"/>
  <c r="F103" i="9"/>
  <c r="E103" i="9"/>
  <c r="D103" i="9"/>
  <c r="C103" i="9"/>
  <c r="B103" i="9"/>
  <c r="D103" i="10"/>
  <c r="C103" i="10"/>
  <c r="B103" i="10"/>
  <c r="E103" i="10"/>
  <c r="E103" i="12"/>
  <c r="D103" i="12"/>
  <c r="C103" i="12"/>
  <c r="B103" i="12"/>
  <c r="D103" i="11"/>
  <c r="C103" i="11"/>
  <c r="B103" i="11"/>
  <c r="E103" i="11"/>
  <c r="F104" i="2"/>
  <c r="E104" i="2"/>
  <c r="D104" i="2"/>
  <c r="C104" i="2"/>
  <c r="T105" i="13" l="1"/>
  <c r="U104" i="13" s="1"/>
  <c r="S105" i="13"/>
  <c r="R105" i="13"/>
  <c r="Q105" i="13"/>
  <c r="P105" i="13"/>
  <c r="O105" i="13"/>
  <c r="N105" i="13"/>
  <c r="M105" i="13"/>
  <c r="L105" i="13"/>
  <c r="K105" i="13"/>
  <c r="J105" i="13"/>
  <c r="I105" i="13"/>
  <c r="H105" i="13"/>
  <c r="G105" i="13"/>
  <c r="F105" i="13"/>
  <c r="E105" i="13"/>
  <c r="D105" i="13"/>
  <c r="C105" i="13"/>
  <c r="B105" i="13"/>
  <c r="A105" i="11"/>
  <c r="A105" i="12"/>
  <c r="A105" i="10"/>
  <c r="A105" i="9"/>
  <c r="A105" i="8"/>
  <c r="A105" i="7"/>
  <c r="A105" i="6"/>
  <c r="A105" i="5"/>
  <c r="F105" i="5" s="1"/>
  <c r="A105" i="1"/>
  <c r="A105" i="2"/>
  <c r="B105" i="2" s="1"/>
  <c r="A106" i="13"/>
  <c r="AF104" i="1"/>
  <c r="AE104" i="1"/>
  <c r="AD104" i="1"/>
  <c r="AC104" i="1"/>
  <c r="AB104" i="1"/>
  <c r="AA104" i="1"/>
  <c r="Z104" i="1"/>
  <c r="Y104" i="1"/>
  <c r="X105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D104" i="6"/>
  <c r="E104" i="6"/>
  <c r="B104" i="6"/>
  <c r="C104" i="6"/>
  <c r="E104" i="7"/>
  <c r="D104" i="7"/>
  <c r="C104" i="7"/>
  <c r="B104" i="7"/>
  <c r="G104" i="8"/>
  <c r="F104" i="8"/>
  <c r="E104" i="8"/>
  <c r="D104" i="8"/>
  <c r="C104" i="8"/>
  <c r="B104" i="8"/>
  <c r="H104" i="9"/>
  <c r="G104" i="9"/>
  <c r="F104" i="9"/>
  <c r="E104" i="9"/>
  <c r="D104" i="9"/>
  <c r="C104" i="9"/>
  <c r="B104" i="9"/>
  <c r="D104" i="10"/>
  <c r="C104" i="10"/>
  <c r="B104" i="10"/>
  <c r="E104" i="10"/>
  <c r="E104" i="12"/>
  <c r="D104" i="12"/>
  <c r="C104" i="12"/>
  <c r="B104" i="12"/>
  <c r="D104" i="11"/>
  <c r="C104" i="11"/>
  <c r="B104" i="11"/>
  <c r="E104" i="11"/>
  <c r="E105" i="2" l="1"/>
  <c r="F105" i="2"/>
  <c r="C105" i="2"/>
  <c r="D105" i="2"/>
  <c r="T106" i="13"/>
  <c r="U105" i="13" s="1"/>
  <c r="S106" i="13"/>
  <c r="R106" i="13"/>
  <c r="Q106" i="13"/>
  <c r="P106" i="13"/>
  <c r="O106" i="13"/>
  <c r="N106" i="13"/>
  <c r="M106" i="13"/>
  <c r="L106" i="13"/>
  <c r="K106" i="13"/>
  <c r="J106" i="13"/>
  <c r="I106" i="13"/>
  <c r="H106" i="13"/>
  <c r="G106" i="13"/>
  <c r="F106" i="13"/>
  <c r="E106" i="13"/>
  <c r="D106" i="13"/>
  <c r="C106" i="13"/>
  <c r="B106" i="13"/>
  <c r="A106" i="11"/>
  <c r="A106" i="12"/>
  <c r="A106" i="10"/>
  <c r="A106" i="9"/>
  <c r="A106" i="8"/>
  <c r="A106" i="7"/>
  <c r="A106" i="6"/>
  <c r="A106" i="5"/>
  <c r="F106" i="5" s="1"/>
  <c r="A106" i="1"/>
  <c r="A106" i="2"/>
  <c r="B106" i="2" s="1"/>
  <c r="A107" i="13"/>
  <c r="AF105" i="1"/>
  <c r="AE105" i="1"/>
  <c r="AD105" i="1"/>
  <c r="AC105" i="1"/>
  <c r="AB105" i="1"/>
  <c r="AA105" i="1"/>
  <c r="Z105" i="1"/>
  <c r="Y105" i="1"/>
  <c r="X106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D105" i="6"/>
  <c r="E105" i="6"/>
  <c r="B105" i="6"/>
  <c r="C105" i="6"/>
  <c r="E105" i="7"/>
  <c r="D105" i="7"/>
  <c r="C105" i="7"/>
  <c r="B105" i="7"/>
  <c r="G105" i="8"/>
  <c r="F105" i="8"/>
  <c r="E105" i="8"/>
  <c r="D105" i="8"/>
  <c r="C105" i="8"/>
  <c r="B105" i="8"/>
  <c r="H105" i="9"/>
  <c r="G105" i="9"/>
  <c r="F105" i="9"/>
  <c r="E105" i="9"/>
  <c r="D105" i="9"/>
  <c r="C105" i="9"/>
  <c r="B105" i="9"/>
  <c r="D105" i="10"/>
  <c r="C105" i="10"/>
  <c r="B105" i="10"/>
  <c r="E105" i="10"/>
  <c r="E105" i="12"/>
  <c r="D105" i="12"/>
  <c r="C105" i="12"/>
  <c r="B105" i="12"/>
  <c r="D105" i="11"/>
  <c r="C105" i="11"/>
  <c r="B105" i="11"/>
  <c r="E105" i="11"/>
  <c r="C106" i="2" l="1"/>
  <c r="D106" i="2"/>
  <c r="E106" i="2"/>
  <c r="F106" i="2"/>
  <c r="T107" i="13"/>
  <c r="U106" i="13" s="1"/>
  <c r="S107" i="13"/>
  <c r="R107" i="13"/>
  <c r="Q107" i="13"/>
  <c r="P107" i="13"/>
  <c r="O107" i="13"/>
  <c r="N107" i="13"/>
  <c r="M107" i="13"/>
  <c r="L107" i="13"/>
  <c r="K107" i="13"/>
  <c r="J107" i="13"/>
  <c r="I107" i="13"/>
  <c r="H107" i="13"/>
  <c r="G107" i="13"/>
  <c r="F107" i="13"/>
  <c r="E107" i="13"/>
  <c r="D107" i="13"/>
  <c r="C107" i="13"/>
  <c r="B107" i="13"/>
  <c r="A107" i="11"/>
  <c r="A107" i="12"/>
  <c r="A107" i="10"/>
  <c r="A107" i="9"/>
  <c r="A107" i="8"/>
  <c r="A107" i="7"/>
  <c r="A107" i="6"/>
  <c r="A107" i="5"/>
  <c r="F107" i="5" s="1"/>
  <c r="A107" i="1"/>
  <c r="A107" i="2"/>
  <c r="B107" i="2" s="1"/>
  <c r="A108" i="13"/>
  <c r="AF106" i="1"/>
  <c r="AE106" i="1"/>
  <c r="AD106" i="1"/>
  <c r="AC106" i="1"/>
  <c r="AB106" i="1"/>
  <c r="AA106" i="1"/>
  <c r="Z106" i="1"/>
  <c r="Y106" i="1"/>
  <c r="X107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D106" i="6"/>
  <c r="E106" i="6"/>
  <c r="B106" i="6"/>
  <c r="C106" i="6"/>
  <c r="E106" i="7"/>
  <c r="D106" i="7"/>
  <c r="C106" i="7"/>
  <c r="B106" i="7"/>
  <c r="G106" i="8"/>
  <c r="F106" i="8"/>
  <c r="E106" i="8"/>
  <c r="D106" i="8"/>
  <c r="C106" i="8"/>
  <c r="B106" i="8"/>
  <c r="H106" i="9"/>
  <c r="G106" i="9"/>
  <c r="F106" i="9"/>
  <c r="E106" i="9"/>
  <c r="D106" i="9"/>
  <c r="C106" i="9"/>
  <c r="B106" i="9"/>
  <c r="D106" i="10"/>
  <c r="C106" i="10"/>
  <c r="B106" i="10"/>
  <c r="E106" i="10"/>
  <c r="E106" i="12"/>
  <c r="D106" i="12"/>
  <c r="C106" i="12"/>
  <c r="B106" i="12"/>
  <c r="D106" i="11"/>
  <c r="C106" i="11"/>
  <c r="B106" i="11"/>
  <c r="E106" i="11"/>
  <c r="C107" i="2" l="1"/>
  <c r="E107" i="2"/>
  <c r="D107" i="2"/>
  <c r="F107" i="2"/>
  <c r="T108" i="13"/>
  <c r="U107" i="13" s="1"/>
  <c r="S108" i="13"/>
  <c r="R108" i="13"/>
  <c r="Q108" i="13"/>
  <c r="P108" i="13"/>
  <c r="O108" i="13"/>
  <c r="N108" i="13"/>
  <c r="M108" i="13"/>
  <c r="L108" i="13"/>
  <c r="K108" i="13"/>
  <c r="J108" i="13"/>
  <c r="I108" i="13"/>
  <c r="H108" i="13"/>
  <c r="G108" i="13"/>
  <c r="F108" i="13"/>
  <c r="E108" i="13"/>
  <c r="D108" i="13"/>
  <c r="C108" i="13"/>
  <c r="B108" i="13"/>
  <c r="A108" i="11"/>
  <c r="A108" i="12"/>
  <c r="A108" i="10"/>
  <c r="A108" i="9"/>
  <c r="A108" i="8"/>
  <c r="A108" i="7"/>
  <c r="A108" i="6"/>
  <c r="A108" i="5"/>
  <c r="F108" i="5" s="1"/>
  <c r="A108" i="1"/>
  <c r="A108" i="2"/>
  <c r="B108" i="2" s="1"/>
  <c r="A109" i="13"/>
  <c r="AF107" i="1"/>
  <c r="AE107" i="1"/>
  <c r="AD107" i="1"/>
  <c r="AC107" i="1"/>
  <c r="AB107" i="1"/>
  <c r="AA107" i="1"/>
  <c r="Z107" i="1"/>
  <c r="Y107" i="1"/>
  <c r="X108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D107" i="6"/>
  <c r="E107" i="6"/>
  <c r="B107" i="6"/>
  <c r="C107" i="6"/>
  <c r="E107" i="7"/>
  <c r="D107" i="7"/>
  <c r="C107" i="7"/>
  <c r="B107" i="7"/>
  <c r="G107" i="8"/>
  <c r="F107" i="8"/>
  <c r="E107" i="8"/>
  <c r="D107" i="8"/>
  <c r="C107" i="8"/>
  <c r="B107" i="8"/>
  <c r="H107" i="9"/>
  <c r="G107" i="9"/>
  <c r="F107" i="9"/>
  <c r="E107" i="9"/>
  <c r="D107" i="9"/>
  <c r="C107" i="9"/>
  <c r="B107" i="9"/>
  <c r="D107" i="10"/>
  <c r="C107" i="10"/>
  <c r="B107" i="10"/>
  <c r="E107" i="10"/>
  <c r="E107" i="12"/>
  <c r="D107" i="12"/>
  <c r="C107" i="12"/>
  <c r="B107" i="12"/>
  <c r="D107" i="11"/>
  <c r="C107" i="11"/>
  <c r="B107" i="11"/>
  <c r="E107" i="11"/>
  <c r="D108" i="2" l="1"/>
  <c r="E108" i="2"/>
  <c r="F108" i="2"/>
  <c r="C108" i="2"/>
  <c r="T109" i="13"/>
  <c r="U108" i="13" s="1"/>
  <c r="S109" i="13"/>
  <c r="R109" i="13"/>
  <c r="Q109" i="13"/>
  <c r="P109" i="13"/>
  <c r="O109" i="13"/>
  <c r="N109" i="13"/>
  <c r="M109" i="13"/>
  <c r="L109" i="13"/>
  <c r="K109" i="13"/>
  <c r="J109" i="13"/>
  <c r="I109" i="13"/>
  <c r="H109" i="13"/>
  <c r="G109" i="13"/>
  <c r="F109" i="13"/>
  <c r="E109" i="13"/>
  <c r="D109" i="13"/>
  <c r="C109" i="13"/>
  <c r="B109" i="13"/>
  <c r="A109" i="11"/>
  <c r="A109" i="12"/>
  <c r="A109" i="10"/>
  <c r="A109" i="9"/>
  <c r="A109" i="8"/>
  <c r="A109" i="7"/>
  <c r="A109" i="6"/>
  <c r="A109" i="5"/>
  <c r="F109" i="5" s="1"/>
  <c r="A109" i="1"/>
  <c r="A109" i="2"/>
  <c r="B109" i="2" s="1"/>
  <c r="A110" i="13"/>
  <c r="AF108" i="1"/>
  <c r="AE108" i="1"/>
  <c r="AD108" i="1"/>
  <c r="AC108" i="1"/>
  <c r="AB108" i="1"/>
  <c r="AA108" i="1"/>
  <c r="Z108" i="1"/>
  <c r="Y108" i="1"/>
  <c r="X109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D108" i="6"/>
  <c r="E108" i="6"/>
  <c r="B108" i="6"/>
  <c r="C108" i="6"/>
  <c r="E108" i="7"/>
  <c r="D108" i="7"/>
  <c r="C108" i="7"/>
  <c r="B108" i="7"/>
  <c r="G108" i="8"/>
  <c r="F108" i="8"/>
  <c r="E108" i="8"/>
  <c r="D108" i="8"/>
  <c r="C108" i="8"/>
  <c r="B108" i="8"/>
  <c r="H108" i="9"/>
  <c r="G108" i="9"/>
  <c r="F108" i="9"/>
  <c r="E108" i="9"/>
  <c r="D108" i="9"/>
  <c r="C108" i="9"/>
  <c r="B108" i="9"/>
  <c r="D108" i="10"/>
  <c r="C108" i="10"/>
  <c r="B108" i="10"/>
  <c r="E108" i="10"/>
  <c r="E108" i="12"/>
  <c r="D108" i="12"/>
  <c r="C108" i="12"/>
  <c r="B108" i="12"/>
  <c r="D108" i="11"/>
  <c r="C108" i="11"/>
  <c r="B108" i="11"/>
  <c r="E108" i="11"/>
  <c r="E109" i="2" l="1"/>
  <c r="F109" i="2"/>
  <c r="C109" i="2"/>
  <c r="D109" i="2"/>
  <c r="T110" i="13"/>
  <c r="U109" i="13" s="1"/>
  <c r="S110" i="13"/>
  <c r="R110" i="13"/>
  <c r="Q110" i="13"/>
  <c r="P110" i="13"/>
  <c r="O110" i="13"/>
  <c r="N110" i="13"/>
  <c r="M110" i="13"/>
  <c r="L110" i="13"/>
  <c r="K110" i="13"/>
  <c r="J110" i="13"/>
  <c r="I110" i="13"/>
  <c r="H110" i="13"/>
  <c r="G110" i="13"/>
  <c r="F110" i="13"/>
  <c r="E110" i="13"/>
  <c r="D110" i="13"/>
  <c r="C110" i="13"/>
  <c r="B110" i="13"/>
  <c r="A110" i="11"/>
  <c r="A110" i="12"/>
  <c r="A110" i="10"/>
  <c r="A110" i="9"/>
  <c r="A110" i="8"/>
  <c r="A110" i="7"/>
  <c r="A110" i="6"/>
  <c r="A110" i="5"/>
  <c r="F110" i="5" s="1"/>
  <c r="A110" i="1"/>
  <c r="A110" i="2"/>
  <c r="B110" i="2" s="1"/>
  <c r="A111" i="13"/>
  <c r="AF109" i="1"/>
  <c r="AE109" i="1"/>
  <c r="AD109" i="1"/>
  <c r="AC109" i="1"/>
  <c r="AB109" i="1"/>
  <c r="AA109" i="1"/>
  <c r="Z109" i="1"/>
  <c r="Y109" i="1"/>
  <c r="X110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D109" i="6"/>
  <c r="E109" i="6"/>
  <c r="B109" i="6"/>
  <c r="C109" i="6"/>
  <c r="E109" i="7"/>
  <c r="D109" i="7"/>
  <c r="C109" i="7"/>
  <c r="B109" i="7"/>
  <c r="G109" i="8"/>
  <c r="F109" i="8"/>
  <c r="E109" i="8"/>
  <c r="D109" i="8"/>
  <c r="C109" i="8"/>
  <c r="B109" i="8"/>
  <c r="H109" i="9"/>
  <c r="G109" i="9"/>
  <c r="F109" i="9"/>
  <c r="E109" i="9"/>
  <c r="D109" i="9"/>
  <c r="C109" i="9"/>
  <c r="B109" i="9"/>
  <c r="D109" i="10"/>
  <c r="C109" i="10"/>
  <c r="B109" i="10"/>
  <c r="E109" i="10"/>
  <c r="E109" i="12"/>
  <c r="D109" i="12"/>
  <c r="C109" i="12"/>
  <c r="B109" i="12"/>
  <c r="D109" i="11"/>
  <c r="C109" i="11"/>
  <c r="B109" i="11"/>
  <c r="E109" i="11"/>
  <c r="C110" i="2" l="1"/>
  <c r="D110" i="2"/>
  <c r="E110" i="2"/>
  <c r="F110" i="2"/>
  <c r="T111" i="13"/>
  <c r="U110" i="13" s="1"/>
  <c r="S111" i="13"/>
  <c r="R111" i="13"/>
  <c r="Q111" i="13"/>
  <c r="P111" i="13"/>
  <c r="O111" i="13"/>
  <c r="N111" i="13"/>
  <c r="M111" i="13"/>
  <c r="L111" i="13"/>
  <c r="K111" i="13"/>
  <c r="J111" i="13"/>
  <c r="I111" i="13"/>
  <c r="H111" i="13"/>
  <c r="G111" i="13"/>
  <c r="F111" i="13"/>
  <c r="E111" i="13"/>
  <c r="D111" i="13"/>
  <c r="C111" i="13"/>
  <c r="B111" i="13"/>
  <c r="A111" i="11"/>
  <c r="A111" i="12"/>
  <c r="A111" i="10"/>
  <c r="A111" i="9"/>
  <c r="A111" i="8"/>
  <c r="A111" i="7"/>
  <c r="A111" i="6"/>
  <c r="A111" i="5"/>
  <c r="F111" i="5" s="1"/>
  <c r="A111" i="1"/>
  <c r="A111" i="2"/>
  <c r="B111" i="2" s="1"/>
  <c r="A112" i="13"/>
  <c r="AF110" i="1"/>
  <c r="AE110" i="1"/>
  <c r="AD110" i="1"/>
  <c r="AC110" i="1"/>
  <c r="AB110" i="1"/>
  <c r="AA110" i="1"/>
  <c r="Z110" i="1"/>
  <c r="Y110" i="1"/>
  <c r="X111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D110" i="6"/>
  <c r="E110" i="6"/>
  <c r="B110" i="6"/>
  <c r="C110" i="6"/>
  <c r="E110" i="7"/>
  <c r="D110" i="7"/>
  <c r="C110" i="7"/>
  <c r="B110" i="7"/>
  <c r="G110" i="8"/>
  <c r="F110" i="8"/>
  <c r="E110" i="8"/>
  <c r="D110" i="8"/>
  <c r="C110" i="8"/>
  <c r="B110" i="8"/>
  <c r="H110" i="9"/>
  <c r="G110" i="9"/>
  <c r="F110" i="9"/>
  <c r="E110" i="9"/>
  <c r="D110" i="9"/>
  <c r="C110" i="9"/>
  <c r="B110" i="9"/>
  <c r="D110" i="10"/>
  <c r="C110" i="10"/>
  <c r="B110" i="10"/>
  <c r="E110" i="10"/>
  <c r="E110" i="12"/>
  <c r="D110" i="12"/>
  <c r="C110" i="12"/>
  <c r="B110" i="12"/>
  <c r="D110" i="11"/>
  <c r="C110" i="11"/>
  <c r="B110" i="11"/>
  <c r="E110" i="11"/>
  <c r="F111" i="2"/>
  <c r="E111" i="2"/>
  <c r="D111" i="2"/>
  <c r="C111" i="2"/>
  <c r="T112" i="13" l="1"/>
  <c r="U111" i="13" s="1"/>
  <c r="S112" i="13"/>
  <c r="R112" i="13"/>
  <c r="Q112" i="13"/>
  <c r="P112" i="13"/>
  <c r="O112" i="13"/>
  <c r="N112" i="13"/>
  <c r="M112" i="13"/>
  <c r="L112" i="13"/>
  <c r="K112" i="13"/>
  <c r="J112" i="13"/>
  <c r="I112" i="13"/>
  <c r="H112" i="13"/>
  <c r="G112" i="13"/>
  <c r="F112" i="13"/>
  <c r="E112" i="13"/>
  <c r="D112" i="13"/>
  <c r="C112" i="13"/>
  <c r="B112" i="13"/>
  <c r="A112" i="11"/>
  <c r="A112" i="12"/>
  <c r="A112" i="10"/>
  <c r="A112" i="9"/>
  <c r="A112" i="8"/>
  <c r="A112" i="7"/>
  <c r="A112" i="6"/>
  <c r="A112" i="5"/>
  <c r="F112" i="5" s="1"/>
  <c r="A112" i="1"/>
  <c r="A112" i="2"/>
  <c r="B112" i="2" s="1"/>
  <c r="A113" i="13"/>
  <c r="AF111" i="1"/>
  <c r="AE111" i="1"/>
  <c r="AD111" i="1"/>
  <c r="AC111" i="1"/>
  <c r="AB111" i="1"/>
  <c r="AA111" i="1"/>
  <c r="Z111" i="1"/>
  <c r="Y111" i="1"/>
  <c r="X112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D111" i="6"/>
  <c r="E111" i="6"/>
  <c r="B111" i="6"/>
  <c r="C111" i="6"/>
  <c r="E111" i="7"/>
  <c r="D111" i="7"/>
  <c r="C111" i="7"/>
  <c r="B111" i="7"/>
  <c r="G111" i="8"/>
  <c r="F111" i="8"/>
  <c r="E111" i="8"/>
  <c r="D111" i="8"/>
  <c r="C111" i="8"/>
  <c r="B111" i="8"/>
  <c r="H111" i="9"/>
  <c r="G111" i="9"/>
  <c r="F111" i="9"/>
  <c r="E111" i="9"/>
  <c r="D111" i="9"/>
  <c r="C111" i="9"/>
  <c r="B111" i="9"/>
  <c r="D111" i="10"/>
  <c r="C111" i="10"/>
  <c r="B111" i="10"/>
  <c r="E111" i="10"/>
  <c r="E111" i="12"/>
  <c r="D111" i="12"/>
  <c r="C111" i="12"/>
  <c r="B111" i="12"/>
  <c r="D111" i="11"/>
  <c r="C111" i="11"/>
  <c r="B111" i="11"/>
  <c r="E111" i="11"/>
  <c r="F112" i="2"/>
  <c r="E112" i="2"/>
  <c r="C112" i="2" l="1"/>
  <c r="D112" i="2"/>
  <c r="T113" i="13"/>
  <c r="U112" i="13" s="1"/>
  <c r="S113" i="13"/>
  <c r="R113" i="13"/>
  <c r="Q113" i="13"/>
  <c r="P113" i="13"/>
  <c r="O113" i="13"/>
  <c r="N113" i="13"/>
  <c r="M113" i="13"/>
  <c r="L113" i="13"/>
  <c r="K113" i="13"/>
  <c r="J113" i="13"/>
  <c r="I113" i="13"/>
  <c r="H113" i="13"/>
  <c r="G113" i="13"/>
  <c r="F113" i="13"/>
  <c r="E113" i="13"/>
  <c r="D113" i="13"/>
  <c r="C113" i="13"/>
  <c r="B113" i="13"/>
  <c r="A113" i="11"/>
  <c r="A113" i="12"/>
  <c r="A113" i="10"/>
  <c r="A113" i="9"/>
  <c r="A113" i="8"/>
  <c r="A113" i="7"/>
  <c r="A113" i="6"/>
  <c r="A113" i="5"/>
  <c r="F113" i="5" s="1"/>
  <c r="A113" i="1"/>
  <c r="A113" i="2"/>
  <c r="B113" i="2" s="1"/>
  <c r="A114" i="13"/>
  <c r="AF112" i="1"/>
  <c r="AE112" i="1"/>
  <c r="AD112" i="1"/>
  <c r="AC112" i="1"/>
  <c r="AB112" i="1"/>
  <c r="AA112" i="1"/>
  <c r="Z112" i="1"/>
  <c r="Y112" i="1"/>
  <c r="X113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D112" i="6"/>
  <c r="E112" i="6"/>
  <c r="B112" i="6"/>
  <c r="C112" i="6"/>
  <c r="E112" i="7"/>
  <c r="D112" i="7"/>
  <c r="C112" i="7"/>
  <c r="B112" i="7"/>
  <c r="G112" i="8"/>
  <c r="F112" i="8"/>
  <c r="E112" i="8"/>
  <c r="D112" i="8"/>
  <c r="C112" i="8"/>
  <c r="B112" i="8"/>
  <c r="H112" i="9"/>
  <c r="G112" i="9"/>
  <c r="F112" i="9"/>
  <c r="E112" i="9"/>
  <c r="D112" i="9"/>
  <c r="C112" i="9"/>
  <c r="B112" i="9"/>
  <c r="D112" i="10"/>
  <c r="C112" i="10"/>
  <c r="B112" i="10"/>
  <c r="E112" i="10"/>
  <c r="E112" i="12"/>
  <c r="D112" i="12"/>
  <c r="C112" i="12"/>
  <c r="B112" i="12"/>
  <c r="D112" i="11"/>
  <c r="C112" i="11"/>
  <c r="B112" i="11"/>
  <c r="E112" i="11"/>
  <c r="C113" i="2" l="1"/>
  <c r="D113" i="2"/>
  <c r="E113" i="2"/>
  <c r="F113" i="2"/>
  <c r="T114" i="13"/>
  <c r="U113" i="13" s="1"/>
  <c r="S114" i="13"/>
  <c r="R114" i="13"/>
  <c r="Q114" i="13"/>
  <c r="P114" i="13"/>
  <c r="O114" i="13"/>
  <c r="N114" i="13"/>
  <c r="M114" i="13"/>
  <c r="L114" i="13"/>
  <c r="K114" i="13"/>
  <c r="J114" i="13"/>
  <c r="I114" i="13"/>
  <c r="H114" i="13"/>
  <c r="G114" i="13"/>
  <c r="F114" i="13"/>
  <c r="E114" i="13"/>
  <c r="D114" i="13"/>
  <c r="C114" i="13"/>
  <c r="B114" i="13"/>
  <c r="A114" i="11"/>
  <c r="A114" i="12"/>
  <c r="A114" i="10"/>
  <c r="A114" i="9"/>
  <c r="A114" i="8"/>
  <c r="A114" i="7"/>
  <c r="A114" i="6"/>
  <c r="A114" i="5"/>
  <c r="F114" i="5" s="1"/>
  <c r="A114" i="1"/>
  <c r="A114" i="2"/>
  <c r="B114" i="2" s="1"/>
  <c r="A115" i="13"/>
  <c r="AF113" i="1"/>
  <c r="AE113" i="1"/>
  <c r="AD113" i="1"/>
  <c r="AC113" i="1"/>
  <c r="AB113" i="1"/>
  <c r="AA113" i="1"/>
  <c r="Z113" i="1"/>
  <c r="Y113" i="1"/>
  <c r="X114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D113" i="6"/>
  <c r="E113" i="6"/>
  <c r="B113" i="6"/>
  <c r="C113" i="6"/>
  <c r="E113" i="7"/>
  <c r="D113" i="7"/>
  <c r="C113" i="7"/>
  <c r="B113" i="7"/>
  <c r="G113" i="8"/>
  <c r="F113" i="8"/>
  <c r="E113" i="8"/>
  <c r="D113" i="8"/>
  <c r="C113" i="8"/>
  <c r="B113" i="8"/>
  <c r="H113" i="9"/>
  <c r="G113" i="9"/>
  <c r="F113" i="9"/>
  <c r="E113" i="9"/>
  <c r="D113" i="9"/>
  <c r="C113" i="9"/>
  <c r="B113" i="9"/>
  <c r="D113" i="10"/>
  <c r="C113" i="10"/>
  <c r="B113" i="10"/>
  <c r="E113" i="10"/>
  <c r="E113" i="12"/>
  <c r="D113" i="12"/>
  <c r="C113" i="12"/>
  <c r="B113" i="12"/>
  <c r="D113" i="11"/>
  <c r="C113" i="11"/>
  <c r="B113" i="11"/>
  <c r="E113" i="11"/>
  <c r="C114" i="2" l="1"/>
  <c r="E114" i="2"/>
  <c r="F114" i="2"/>
  <c r="D114" i="2"/>
  <c r="T115" i="13"/>
  <c r="U114" i="13" s="1"/>
  <c r="S115" i="13"/>
  <c r="R115" i="13"/>
  <c r="Q115" i="13"/>
  <c r="P115" i="13"/>
  <c r="O115" i="13"/>
  <c r="N115" i="13"/>
  <c r="M115" i="13"/>
  <c r="L115" i="13"/>
  <c r="K115" i="13"/>
  <c r="J115" i="13"/>
  <c r="I115" i="13"/>
  <c r="H115" i="13"/>
  <c r="G115" i="13"/>
  <c r="F115" i="13"/>
  <c r="E115" i="13"/>
  <c r="D115" i="13"/>
  <c r="C115" i="13"/>
  <c r="B115" i="13"/>
  <c r="A115" i="11"/>
  <c r="A115" i="12"/>
  <c r="A115" i="10"/>
  <c r="A115" i="9"/>
  <c r="A115" i="8"/>
  <c r="A115" i="7"/>
  <c r="A115" i="6"/>
  <c r="A115" i="5"/>
  <c r="F115" i="5" s="1"/>
  <c r="A115" i="1"/>
  <c r="A115" i="2"/>
  <c r="B115" i="2" s="1"/>
  <c r="A116" i="13"/>
  <c r="AF114" i="1"/>
  <c r="AE114" i="1"/>
  <c r="AD114" i="1"/>
  <c r="AC114" i="1"/>
  <c r="AB114" i="1"/>
  <c r="AA114" i="1"/>
  <c r="Z114" i="1"/>
  <c r="Y114" i="1"/>
  <c r="X115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D114" i="6"/>
  <c r="E114" i="6"/>
  <c r="B114" i="6"/>
  <c r="C114" i="6"/>
  <c r="E114" i="7"/>
  <c r="D114" i="7"/>
  <c r="C114" i="7"/>
  <c r="B114" i="7"/>
  <c r="G114" i="8"/>
  <c r="F114" i="8"/>
  <c r="E114" i="8"/>
  <c r="D114" i="8"/>
  <c r="C114" i="8"/>
  <c r="B114" i="8"/>
  <c r="H114" i="9"/>
  <c r="G114" i="9"/>
  <c r="F114" i="9"/>
  <c r="E114" i="9"/>
  <c r="D114" i="9"/>
  <c r="C114" i="9"/>
  <c r="B114" i="9"/>
  <c r="D114" i="10"/>
  <c r="C114" i="10"/>
  <c r="B114" i="10"/>
  <c r="E114" i="10"/>
  <c r="E114" i="12"/>
  <c r="D114" i="12"/>
  <c r="C114" i="12"/>
  <c r="B114" i="12"/>
  <c r="D114" i="11"/>
  <c r="C114" i="11"/>
  <c r="B114" i="11"/>
  <c r="E114" i="11"/>
  <c r="F115" i="2" l="1"/>
  <c r="E115" i="2"/>
  <c r="C115" i="2"/>
  <c r="D115" i="2"/>
  <c r="T116" i="13"/>
  <c r="U115" i="13" s="1"/>
  <c r="S116" i="13"/>
  <c r="R116" i="13"/>
  <c r="Q116" i="13"/>
  <c r="P116" i="13"/>
  <c r="O116" i="13"/>
  <c r="N116" i="13"/>
  <c r="M116" i="13"/>
  <c r="L116" i="13"/>
  <c r="K116" i="13"/>
  <c r="J116" i="13"/>
  <c r="I116" i="13"/>
  <c r="H116" i="13"/>
  <c r="G116" i="13"/>
  <c r="F116" i="13"/>
  <c r="E116" i="13"/>
  <c r="D116" i="13"/>
  <c r="C116" i="13"/>
  <c r="B116" i="13"/>
  <c r="A116" i="11"/>
  <c r="A116" i="12"/>
  <c r="A116" i="10"/>
  <c r="A116" i="9"/>
  <c r="A116" i="8"/>
  <c r="A116" i="7"/>
  <c r="A116" i="6"/>
  <c r="A116" i="5"/>
  <c r="F116" i="5" s="1"/>
  <c r="A116" i="1"/>
  <c r="A116" i="2"/>
  <c r="B116" i="2" s="1"/>
  <c r="A117" i="13"/>
  <c r="AF115" i="1"/>
  <c r="AE115" i="1"/>
  <c r="AD115" i="1"/>
  <c r="AC115" i="1"/>
  <c r="AB115" i="1"/>
  <c r="AA115" i="1"/>
  <c r="Z115" i="1"/>
  <c r="Y115" i="1"/>
  <c r="X116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D115" i="6"/>
  <c r="E115" i="6"/>
  <c r="B115" i="6"/>
  <c r="C115" i="6"/>
  <c r="E115" i="7"/>
  <c r="D115" i="7"/>
  <c r="C115" i="7"/>
  <c r="B115" i="7"/>
  <c r="G115" i="8"/>
  <c r="F115" i="8"/>
  <c r="E115" i="8"/>
  <c r="D115" i="8"/>
  <c r="C115" i="8"/>
  <c r="B115" i="8"/>
  <c r="H115" i="9"/>
  <c r="G115" i="9"/>
  <c r="F115" i="9"/>
  <c r="E115" i="9"/>
  <c r="D115" i="9"/>
  <c r="C115" i="9"/>
  <c r="B115" i="9"/>
  <c r="D115" i="10"/>
  <c r="C115" i="10"/>
  <c r="B115" i="10"/>
  <c r="E115" i="10"/>
  <c r="E115" i="12"/>
  <c r="D115" i="12"/>
  <c r="C115" i="12"/>
  <c r="B115" i="12"/>
  <c r="D115" i="11"/>
  <c r="C115" i="11"/>
  <c r="B115" i="11"/>
  <c r="E115" i="11"/>
  <c r="C116" i="2" l="1"/>
  <c r="D116" i="2"/>
  <c r="E116" i="2"/>
  <c r="F116" i="2"/>
  <c r="T117" i="13"/>
  <c r="U116" i="13" s="1"/>
  <c r="S117" i="13"/>
  <c r="R117" i="13"/>
  <c r="Q117" i="13"/>
  <c r="P117" i="13"/>
  <c r="O117" i="13"/>
  <c r="N117" i="13"/>
  <c r="M117" i="13"/>
  <c r="L117" i="13"/>
  <c r="K117" i="13"/>
  <c r="J117" i="13"/>
  <c r="I117" i="13"/>
  <c r="H117" i="13"/>
  <c r="G117" i="13"/>
  <c r="F117" i="13"/>
  <c r="E117" i="13"/>
  <c r="D117" i="13"/>
  <c r="C117" i="13"/>
  <c r="B117" i="13"/>
  <c r="A117" i="11"/>
  <c r="A117" i="12"/>
  <c r="A117" i="10"/>
  <c r="A117" i="9"/>
  <c r="A117" i="8"/>
  <c r="A117" i="7"/>
  <c r="A117" i="6"/>
  <c r="A117" i="5"/>
  <c r="F117" i="5" s="1"/>
  <c r="A117" i="1"/>
  <c r="A117" i="2"/>
  <c r="B117" i="2" s="1"/>
  <c r="A118" i="13"/>
  <c r="AF116" i="1"/>
  <c r="AE116" i="1"/>
  <c r="AD116" i="1"/>
  <c r="AC116" i="1"/>
  <c r="AB116" i="1"/>
  <c r="AA116" i="1"/>
  <c r="Z116" i="1"/>
  <c r="Y116" i="1"/>
  <c r="X117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D116" i="6"/>
  <c r="E116" i="6"/>
  <c r="B116" i="6"/>
  <c r="C116" i="6"/>
  <c r="E116" i="7"/>
  <c r="D116" i="7"/>
  <c r="C116" i="7"/>
  <c r="B116" i="7"/>
  <c r="G116" i="8"/>
  <c r="F116" i="8"/>
  <c r="E116" i="8"/>
  <c r="D116" i="8"/>
  <c r="C116" i="8"/>
  <c r="B116" i="8"/>
  <c r="H116" i="9"/>
  <c r="G116" i="9"/>
  <c r="F116" i="9"/>
  <c r="E116" i="9"/>
  <c r="D116" i="9"/>
  <c r="C116" i="9"/>
  <c r="B116" i="9"/>
  <c r="D116" i="10"/>
  <c r="C116" i="10"/>
  <c r="B116" i="10"/>
  <c r="E116" i="10"/>
  <c r="E116" i="12"/>
  <c r="D116" i="12"/>
  <c r="C116" i="12"/>
  <c r="B116" i="12"/>
  <c r="D116" i="11"/>
  <c r="C116" i="11"/>
  <c r="B116" i="11"/>
  <c r="E116" i="11"/>
  <c r="C117" i="2" l="1"/>
  <c r="E117" i="2"/>
  <c r="D117" i="2"/>
  <c r="F117" i="2"/>
  <c r="T118" i="13"/>
  <c r="U117" i="13" s="1"/>
  <c r="S118" i="13"/>
  <c r="R118" i="13"/>
  <c r="Q118" i="13"/>
  <c r="P118" i="13"/>
  <c r="O118" i="13"/>
  <c r="N118" i="13"/>
  <c r="M118" i="13"/>
  <c r="L118" i="13"/>
  <c r="K118" i="13"/>
  <c r="J118" i="13"/>
  <c r="I118" i="13"/>
  <c r="H118" i="13"/>
  <c r="G118" i="13"/>
  <c r="F118" i="13"/>
  <c r="E118" i="13"/>
  <c r="D118" i="13"/>
  <c r="C118" i="13"/>
  <c r="B118" i="13"/>
  <c r="A118" i="11"/>
  <c r="A118" i="12"/>
  <c r="A118" i="10"/>
  <c r="A118" i="9"/>
  <c r="A118" i="8"/>
  <c r="A118" i="7"/>
  <c r="A118" i="6"/>
  <c r="A118" i="5"/>
  <c r="F118" i="5" s="1"/>
  <c r="A118" i="1"/>
  <c r="A118" i="2"/>
  <c r="B118" i="2" s="1"/>
  <c r="A119" i="13"/>
  <c r="AF117" i="1"/>
  <c r="AE117" i="1"/>
  <c r="AD117" i="1"/>
  <c r="AC117" i="1"/>
  <c r="AB117" i="1"/>
  <c r="AA117" i="1"/>
  <c r="Z117" i="1"/>
  <c r="Y117" i="1"/>
  <c r="X118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D117" i="6"/>
  <c r="E117" i="6"/>
  <c r="B117" i="6"/>
  <c r="C117" i="6"/>
  <c r="E117" i="7"/>
  <c r="D117" i="7"/>
  <c r="C117" i="7"/>
  <c r="B117" i="7"/>
  <c r="G117" i="8"/>
  <c r="F117" i="8"/>
  <c r="E117" i="8"/>
  <c r="D117" i="8"/>
  <c r="C117" i="8"/>
  <c r="B117" i="8"/>
  <c r="H117" i="9"/>
  <c r="G117" i="9"/>
  <c r="F117" i="9"/>
  <c r="E117" i="9"/>
  <c r="D117" i="9"/>
  <c r="C117" i="9"/>
  <c r="B117" i="9"/>
  <c r="D117" i="10"/>
  <c r="C117" i="10"/>
  <c r="B117" i="10"/>
  <c r="E117" i="10"/>
  <c r="E117" i="12"/>
  <c r="D117" i="12"/>
  <c r="C117" i="12"/>
  <c r="B117" i="12"/>
  <c r="D117" i="11"/>
  <c r="C117" i="11"/>
  <c r="B117" i="11"/>
  <c r="E117" i="11"/>
  <c r="C118" i="2" l="1"/>
  <c r="E118" i="2"/>
  <c r="D118" i="2"/>
  <c r="F118" i="2"/>
  <c r="T119" i="13"/>
  <c r="U118" i="13" s="1"/>
  <c r="S119" i="13"/>
  <c r="R119" i="13"/>
  <c r="Q119" i="13"/>
  <c r="P119" i="13"/>
  <c r="O119" i="13"/>
  <c r="N119" i="13"/>
  <c r="M119" i="13"/>
  <c r="L119" i="13"/>
  <c r="K119" i="13"/>
  <c r="J119" i="13"/>
  <c r="I119" i="13"/>
  <c r="H119" i="13"/>
  <c r="G119" i="13"/>
  <c r="F119" i="13"/>
  <c r="E119" i="13"/>
  <c r="D119" i="13"/>
  <c r="C119" i="13"/>
  <c r="B119" i="13"/>
  <c r="A119" i="11"/>
  <c r="A119" i="12"/>
  <c r="A119" i="10"/>
  <c r="A119" i="9"/>
  <c r="A119" i="8"/>
  <c r="A119" i="7"/>
  <c r="A119" i="6"/>
  <c r="A119" i="5"/>
  <c r="F119" i="5" s="1"/>
  <c r="A119" i="1"/>
  <c r="A119" i="2"/>
  <c r="B119" i="2" s="1"/>
  <c r="A120" i="13"/>
  <c r="AF118" i="1"/>
  <c r="AE118" i="1"/>
  <c r="AD118" i="1"/>
  <c r="AC118" i="1"/>
  <c r="AB118" i="1"/>
  <c r="AA118" i="1"/>
  <c r="Z118" i="1"/>
  <c r="Y118" i="1"/>
  <c r="X119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D118" i="6"/>
  <c r="E118" i="6"/>
  <c r="B118" i="6"/>
  <c r="C118" i="6"/>
  <c r="E118" i="7"/>
  <c r="D118" i="7"/>
  <c r="C118" i="7"/>
  <c r="B118" i="7"/>
  <c r="G118" i="8"/>
  <c r="F118" i="8"/>
  <c r="E118" i="8"/>
  <c r="D118" i="8"/>
  <c r="C118" i="8"/>
  <c r="B118" i="8"/>
  <c r="H118" i="9"/>
  <c r="G118" i="9"/>
  <c r="F118" i="9"/>
  <c r="E118" i="9"/>
  <c r="D118" i="9"/>
  <c r="C118" i="9"/>
  <c r="B118" i="9"/>
  <c r="D118" i="10"/>
  <c r="C118" i="10"/>
  <c r="B118" i="10"/>
  <c r="E118" i="10"/>
  <c r="E118" i="12"/>
  <c r="D118" i="12"/>
  <c r="C118" i="12"/>
  <c r="B118" i="12"/>
  <c r="D118" i="11"/>
  <c r="C118" i="11"/>
  <c r="B118" i="11"/>
  <c r="E118" i="11"/>
  <c r="F119" i="2"/>
  <c r="E119" i="2" l="1"/>
  <c r="C119" i="2"/>
  <c r="D119" i="2"/>
  <c r="T120" i="13"/>
  <c r="U119" i="13" s="1"/>
  <c r="S120" i="13"/>
  <c r="R120" i="13"/>
  <c r="Q120" i="13"/>
  <c r="P120" i="13"/>
  <c r="O120" i="13"/>
  <c r="N120" i="13"/>
  <c r="M120" i="13"/>
  <c r="L120" i="13"/>
  <c r="K120" i="13"/>
  <c r="J120" i="13"/>
  <c r="I120" i="13"/>
  <c r="H120" i="13"/>
  <c r="G120" i="13"/>
  <c r="F120" i="13"/>
  <c r="E120" i="13"/>
  <c r="D120" i="13"/>
  <c r="C120" i="13"/>
  <c r="B120" i="13"/>
  <c r="A120" i="11"/>
  <c r="A120" i="12"/>
  <c r="A120" i="10"/>
  <c r="A120" i="9"/>
  <c r="A120" i="8"/>
  <c r="A120" i="7"/>
  <c r="A120" i="6"/>
  <c r="A120" i="5"/>
  <c r="F120" i="5" s="1"/>
  <c r="A120" i="1"/>
  <c r="A120" i="2"/>
  <c r="B120" i="2" s="1"/>
  <c r="A121" i="13"/>
  <c r="AF119" i="1"/>
  <c r="AE119" i="1"/>
  <c r="AD119" i="1"/>
  <c r="AC119" i="1"/>
  <c r="AB119" i="1"/>
  <c r="AA119" i="1"/>
  <c r="Z119" i="1"/>
  <c r="Y119" i="1"/>
  <c r="X120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D119" i="6"/>
  <c r="E119" i="6"/>
  <c r="B119" i="6"/>
  <c r="C119" i="6"/>
  <c r="E119" i="7"/>
  <c r="D119" i="7"/>
  <c r="C119" i="7"/>
  <c r="B119" i="7"/>
  <c r="G119" i="8"/>
  <c r="F119" i="8"/>
  <c r="E119" i="8"/>
  <c r="D119" i="8"/>
  <c r="C119" i="8"/>
  <c r="B119" i="8"/>
  <c r="H119" i="9"/>
  <c r="G119" i="9"/>
  <c r="F119" i="9"/>
  <c r="E119" i="9"/>
  <c r="D119" i="9"/>
  <c r="C119" i="9"/>
  <c r="B119" i="9"/>
  <c r="D119" i="10"/>
  <c r="C119" i="10"/>
  <c r="B119" i="10"/>
  <c r="E119" i="10"/>
  <c r="E119" i="12"/>
  <c r="D119" i="12"/>
  <c r="C119" i="12"/>
  <c r="B119" i="12"/>
  <c r="D119" i="11"/>
  <c r="C119" i="11"/>
  <c r="B119" i="11"/>
  <c r="E119" i="11"/>
  <c r="E120" i="2" l="1"/>
  <c r="F120" i="2"/>
  <c r="C120" i="2"/>
  <c r="D120" i="2"/>
  <c r="T121" i="13"/>
  <c r="U120" i="13" s="1"/>
  <c r="S121" i="13"/>
  <c r="R121" i="13"/>
  <c r="Q121" i="13"/>
  <c r="P121" i="13"/>
  <c r="O121" i="13"/>
  <c r="N121" i="13"/>
  <c r="M121" i="13"/>
  <c r="L121" i="13"/>
  <c r="K121" i="13"/>
  <c r="J121" i="13"/>
  <c r="I121" i="13"/>
  <c r="H121" i="13"/>
  <c r="G121" i="13"/>
  <c r="F121" i="13"/>
  <c r="E121" i="13"/>
  <c r="D121" i="13"/>
  <c r="C121" i="13"/>
  <c r="B121" i="13"/>
  <c r="A121" i="11"/>
  <c r="A121" i="12"/>
  <c r="A121" i="10"/>
  <c r="A121" i="9"/>
  <c r="A121" i="8"/>
  <c r="A121" i="7"/>
  <c r="A121" i="6"/>
  <c r="A121" i="5"/>
  <c r="F121" i="5" s="1"/>
  <c r="A121" i="1"/>
  <c r="A121" i="2"/>
  <c r="B121" i="2" s="1"/>
  <c r="A122" i="13"/>
  <c r="AF120" i="1"/>
  <c r="AE120" i="1"/>
  <c r="AD120" i="1"/>
  <c r="AC120" i="1"/>
  <c r="AB120" i="1"/>
  <c r="AA120" i="1"/>
  <c r="Z120" i="1"/>
  <c r="Y120" i="1"/>
  <c r="X121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D120" i="6"/>
  <c r="E120" i="6"/>
  <c r="B120" i="6"/>
  <c r="C120" i="6"/>
  <c r="E120" i="7"/>
  <c r="D120" i="7"/>
  <c r="C120" i="7"/>
  <c r="B120" i="7"/>
  <c r="G120" i="8"/>
  <c r="F120" i="8"/>
  <c r="E120" i="8"/>
  <c r="D120" i="8"/>
  <c r="C120" i="8"/>
  <c r="B120" i="8"/>
  <c r="H120" i="9"/>
  <c r="G120" i="9"/>
  <c r="F120" i="9"/>
  <c r="E120" i="9"/>
  <c r="D120" i="9"/>
  <c r="C120" i="9"/>
  <c r="B120" i="9"/>
  <c r="D120" i="10"/>
  <c r="C120" i="10"/>
  <c r="B120" i="10"/>
  <c r="E120" i="10"/>
  <c r="E120" i="12"/>
  <c r="D120" i="12"/>
  <c r="C120" i="12"/>
  <c r="B120" i="12"/>
  <c r="D120" i="11"/>
  <c r="C120" i="11"/>
  <c r="B120" i="11"/>
  <c r="E120" i="11"/>
  <c r="E121" i="2" l="1"/>
  <c r="C121" i="2"/>
  <c r="D121" i="2"/>
  <c r="F121" i="2"/>
  <c r="T122" i="13"/>
  <c r="U121" i="13" s="1"/>
  <c r="S122" i="13"/>
  <c r="R122" i="13"/>
  <c r="Q122" i="13"/>
  <c r="P122" i="13"/>
  <c r="O122" i="13"/>
  <c r="N122" i="13"/>
  <c r="M122" i="13"/>
  <c r="L122" i="13"/>
  <c r="K122" i="13"/>
  <c r="J122" i="13"/>
  <c r="I122" i="13"/>
  <c r="H122" i="13"/>
  <c r="G122" i="13"/>
  <c r="F122" i="13"/>
  <c r="E122" i="13"/>
  <c r="D122" i="13"/>
  <c r="C122" i="13"/>
  <c r="B122" i="13"/>
  <c r="A122" i="11"/>
  <c r="A122" i="12"/>
  <c r="A122" i="10"/>
  <c r="A122" i="9"/>
  <c r="A122" i="8"/>
  <c r="A122" i="7"/>
  <c r="A122" i="6"/>
  <c r="A122" i="5"/>
  <c r="F122" i="5" s="1"/>
  <c r="A122" i="1"/>
  <c r="A122" i="2"/>
  <c r="B122" i="2" s="1"/>
  <c r="A123" i="13"/>
  <c r="AF121" i="1"/>
  <c r="AE121" i="1"/>
  <c r="AD121" i="1"/>
  <c r="AC121" i="1"/>
  <c r="AB121" i="1"/>
  <c r="AA121" i="1"/>
  <c r="Z121" i="1"/>
  <c r="Y121" i="1"/>
  <c r="X122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D121" i="6"/>
  <c r="E121" i="6"/>
  <c r="B121" i="6"/>
  <c r="C121" i="6"/>
  <c r="E121" i="7"/>
  <c r="D121" i="7"/>
  <c r="C121" i="7"/>
  <c r="B121" i="7"/>
  <c r="G121" i="8"/>
  <c r="F121" i="8"/>
  <c r="E121" i="8"/>
  <c r="D121" i="8"/>
  <c r="C121" i="8"/>
  <c r="B121" i="8"/>
  <c r="H121" i="9"/>
  <c r="G121" i="9"/>
  <c r="F121" i="9"/>
  <c r="E121" i="9"/>
  <c r="D121" i="9"/>
  <c r="C121" i="9"/>
  <c r="B121" i="9"/>
  <c r="D121" i="10"/>
  <c r="C121" i="10"/>
  <c r="B121" i="10"/>
  <c r="E121" i="10"/>
  <c r="E121" i="12"/>
  <c r="D121" i="12"/>
  <c r="C121" i="12"/>
  <c r="B121" i="12"/>
  <c r="D121" i="11"/>
  <c r="C121" i="11"/>
  <c r="B121" i="11"/>
  <c r="E121" i="11"/>
  <c r="C122" i="2" l="1"/>
  <c r="D122" i="2"/>
  <c r="F122" i="2"/>
  <c r="E122" i="2"/>
  <c r="T123" i="13"/>
  <c r="U122" i="13" s="1"/>
  <c r="S123" i="13"/>
  <c r="R123" i="13"/>
  <c r="Q123" i="13"/>
  <c r="P123" i="13"/>
  <c r="O123" i="13"/>
  <c r="N123" i="13"/>
  <c r="M123" i="13"/>
  <c r="L123" i="13"/>
  <c r="K123" i="13"/>
  <c r="J123" i="13"/>
  <c r="I123" i="13"/>
  <c r="H123" i="13"/>
  <c r="G123" i="13"/>
  <c r="F123" i="13"/>
  <c r="E123" i="13"/>
  <c r="D123" i="13"/>
  <c r="C123" i="13"/>
  <c r="B123" i="13"/>
  <c r="A123" i="11"/>
  <c r="A123" i="12"/>
  <c r="A123" i="10"/>
  <c r="A123" i="9"/>
  <c r="A123" i="8"/>
  <c r="A123" i="7"/>
  <c r="A123" i="6"/>
  <c r="A123" i="5"/>
  <c r="F123" i="5" s="1"/>
  <c r="A123" i="1"/>
  <c r="A123" i="2"/>
  <c r="B123" i="2" s="1"/>
  <c r="A124" i="13"/>
  <c r="AF122" i="1"/>
  <c r="AE122" i="1"/>
  <c r="AD122" i="1"/>
  <c r="AC122" i="1"/>
  <c r="AB122" i="1"/>
  <c r="AA122" i="1"/>
  <c r="Z122" i="1"/>
  <c r="Y122" i="1"/>
  <c r="X123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D122" i="6"/>
  <c r="E122" i="6"/>
  <c r="B122" i="6"/>
  <c r="C122" i="6"/>
  <c r="E122" i="7"/>
  <c r="D122" i="7"/>
  <c r="C122" i="7"/>
  <c r="B122" i="7"/>
  <c r="G122" i="8"/>
  <c r="F122" i="8"/>
  <c r="E122" i="8"/>
  <c r="D122" i="8"/>
  <c r="C122" i="8"/>
  <c r="B122" i="8"/>
  <c r="H122" i="9"/>
  <c r="G122" i="9"/>
  <c r="F122" i="9"/>
  <c r="E122" i="9"/>
  <c r="D122" i="9"/>
  <c r="C122" i="9"/>
  <c r="B122" i="9"/>
  <c r="D122" i="10"/>
  <c r="C122" i="10"/>
  <c r="B122" i="10"/>
  <c r="E122" i="10"/>
  <c r="E122" i="12"/>
  <c r="D122" i="12"/>
  <c r="C122" i="12"/>
  <c r="B122" i="12"/>
  <c r="D122" i="11"/>
  <c r="C122" i="11"/>
  <c r="B122" i="11"/>
  <c r="E122" i="11"/>
  <c r="F123" i="2" l="1"/>
  <c r="E123" i="2"/>
  <c r="C123" i="2"/>
  <c r="D123" i="2"/>
  <c r="T124" i="13"/>
  <c r="U123" i="13" s="1"/>
  <c r="S124" i="13"/>
  <c r="R124" i="13"/>
  <c r="Q124" i="13"/>
  <c r="P124" i="13"/>
  <c r="O124" i="13"/>
  <c r="N124" i="13"/>
  <c r="M124" i="13"/>
  <c r="L124" i="13"/>
  <c r="K124" i="13"/>
  <c r="J124" i="13"/>
  <c r="I124" i="13"/>
  <c r="H124" i="13"/>
  <c r="G124" i="13"/>
  <c r="F124" i="13"/>
  <c r="E124" i="13"/>
  <c r="D124" i="13"/>
  <c r="C124" i="13"/>
  <c r="B124" i="13"/>
  <c r="A124" i="11"/>
  <c r="A124" i="12"/>
  <c r="A124" i="10"/>
  <c r="A124" i="9"/>
  <c r="A124" i="8"/>
  <c r="A124" i="7"/>
  <c r="A124" i="6"/>
  <c r="A124" i="5"/>
  <c r="F124" i="5" s="1"/>
  <c r="A124" i="1"/>
  <c r="A124" i="2"/>
  <c r="B124" i="2" s="1"/>
  <c r="A125" i="13"/>
  <c r="AF123" i="1"/>
  <c r="AE123" i="1"/>
  <c r="AD123" i="1"/>
  <c r="AC123" i="1"/>
  <c r="AB123" i="1"/>
  <c r="AA123" i="1"/>
  <c r="Z123" i="1"/>
  <c r="Y123" i="1"/>
  <c r="X124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D123" i="6"/>
  <c r="E123" i="6"/>
  <c r="B123" i="6"/>
  <c r="C123" i="6"/>
  <c r="E123" i="7"/>
  <c r="D123" i="7"/>
  <c r="C123" i="7"/>
  <c r="B123" i="7"/>
  <c r="G123" i="8"/>
  <c r="F123" i="8"/>
  <c r="E123" i="8"/>
  <c r="D123" i="8"/>
  <c r="C123" i="8"/>
  <c r="B123" i="8"/>
  <c r="H123" i="9"/>
  <c r="G123" i="9"/>
  <c r="F123" i="9"/>
  <c r="E123" i="9"/>
  <c r="D123" i="9"/>
  <c r="C123" i="9"/>
  <c r="B123" i="9"/>
  <c r="D123" i="10"/>
  <c r="C123" i="10"/>
  <c r="B123" i="10"/>
  <c r="E123" i="10"/>
  <c r="E123" i="12"/>
  <c r="D123" i="12"/>
  <c r="C123" i="12"/>
  <c r="B123" i="12"/>
  <c r="D123" i="11"/>
  <c r="C123" i="11"/>
  <c r="B123" i="11"/>
  <c r="E123" i="11"/>
  <c r="E124" i="2" l="1"/>
  <c r="C124" i="2"/>
  <c r="D124" i="2"/>
  <c r="F124" i="2"/>
  <c r="T125" i="13"/>
  <c r="U124" i="13" s="1"/>
  <c r="S125" i="13"/>
  <c r="R125" i="13"/>
  <c r="Q125" i="13"/>
  <c r="P125" i="13"/>
  <c r="O125" i="13"/>
  <c r="N125" i="13"/>
  <c r="M125" i="13"/>
  <c r="L125" i="13"/>
  <c r="K125" i="13"/>
  <c r="J125" i="13"/>
  <c r="I125" i="13"/>
  <c r="H125" i="13"/>
  <c r="G125" i="13"/>
  <c r="F125" i="13"/>
  <c r="E125" i="13"/>
  <c r="D125" i="13"/>
  <c r="C125" i="13"/>
  <c r="B125" i="13"/>
  <c r="A125" i="11"/>
  <c r="A125" i="12"/>
  <c r="A125" i="10"/>
  <c r="A125" i="9"/>
  <c r="A125" i="8"/>
  <c r="A125" i="7"/>
  <c r="A125" i="6"/>
  <c r="A125" i="5"/>
  <c r="F125" i="5" s="1"/>
  <c r="A125" i="1"/>
  <c r="A125" i="2"/>
  <c r="B125" i="2" s="1"/>
  <c r="A126" i="13"/>
  <c r="AF124" i="1"/>
  <c r="AE124" i="1"/>
  <c r="AD124" i="1"/>
  <c r="AC124" i="1"/>
  <c r="AB124" i="1"/>
  <c r="AA124" i="1"/>
  <c r="Z124" i="1"/>
  <c r="Y124" i="1"/>
  <c r="X125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D124" i="6"/>
  <c r="E124" i="6"/>
  <c r="B124" i="6"/>
  <c r="C124" i="6"/>
  <c r="E124" i="7"/>
  <c r="D124" i="7"/>
  <c r="C124" i="7"/>
  <c r="B124" i="7"/>
  <c r="G124" i="8"/>
  <c r="F124" i="8"/>
  <c r="E124" i="8"/>
  <c r="D124" i="8"/>
  <c r="C124" i="8"/>
  <c r="B124" i="8"/>
  <c r="H124" i="9"/>
  <c r="G124" i="9"/>
  <c r="F124" i="9"/>
  <c r="E124" i="9"/>
  <c r="D124" i="9"/>
  <c r="C124" i="9"/>
  <c r="B124" i="9"/>
  <c r="D124" i="10"/>
  <c r="C124" i="10"/>
  <c r="B124" i="10"/>
  <c r="E124" i="10"/>
  <c r="E124" i="12"/>
  <c r="D124" i="12"/>
  <c r="C124" i="12"/>
  <c r="B124" i="12"/>
  <c r="D124" i="11"/>
  <c r="C124" i="11"/>
  <c r="B124" i="11"/>
  <c r="E124" i="11"/>
  <c r="D125" i="2" l="1"/>
  <c r="F125" i="2"/>
  <c r="C125" i="2"/>
  <c r="E125" i="2"/>
  <c r="T126" i="13"/>
  <c r="U125" i="13" s="1"/>
  <c r="S126" i="13"/>
  <c r="R126" i="13"/>
  <c r="Q126" i="13"/>
  <c r="P126" i="13"/>
  <c r="O126" i="13"/>
  <c r="N126" i="13"/>
  <c r="M126" i="13"/>
  <c r="L126" i="13"/>
  <c r="K126" i="13"/>
  <c r="J126" i="13"/>
  <c r="I126" i="13"/>
  <c r="H126" i="13"/>
  <c r="G126" i="13"/>
  <c r="F126" i="13"/>
  <c r="E126" i="13"/>
  <c r="D126" i="13"/>
  <c r="C126" i="13"/>
  <c r="B126" i="13"/>
  <c r="A126" i="11"/>
  <c r="A126" i="12"/>
  <c r="A126" i="10"/>
  <c r="A126" i="9"/>
  <c r="A126" i="8"/>
  <c r="A126" i="7"/>
  <c r="A126" i="6"/>
  <c r="A126" i="5"/>
  <c r="F126" i="5" s="1"/>
  <c r="A126" i="1"/>
  <c r="A126" i="2"/>
  <c r="B126" i="2" s="1"/>
  <c r="A127" i="13"/>
  <c r="AF125" i="1"/>
  <c r="AE125" i="1"/>
  <c r="AD125" i="1"/>
  <c r="AC125" i="1"/>
  <c r="AB125" i="1"/>
  <c r="AA125" i="1"/>
  <c r="Z125" i="1"/>
  <c r="Y125" i="1"/>
  <c r="X126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D125" i="6"/>
  <c r="E125" i="6"/>
  <c r="B125" i="6"/>
  <c r="C125" i="6"/>
  <c r="E125" i="7"/>
  <c r="D125" i="7"/>
  <c r="C125" i="7"/>
  <c r="B125" i="7"/>
  <c r="G125" i="8"/>
  <c r="F125" i="8"/>
  <c r="E125" i="8"/>
  <c r="D125" i="8"/>
  <c r="B125" i="8"/>
  <c r="C125" i="8"/>
  <c r="H125" i="9"/>
  <c r="G125" i="9"/>
  <c r="F125" i="9"/>
  <c r="E125" i="9"/>
  <c r="D125" i="9"/>
  <c r="C125" i="9"/>
  <c r="B125" i="9"/>
  <c r="D125" i="10"/>
  <c r="C125" i="10"/>
  <c r="B125" i="10"/>
  <c r="E125" i="10"/>
  <c r="E125" i="12"/>
  <c r="D125" i="12"/>
  <c r="C125" i="12"/>
  <c r="B125" i="12"/>
  <c r="D125" i="11"/>
  <c r="C125" i="11"/>
  <c r="B125" i="11"/>
  <c r="E125" i="11"/>
  <c r="E126" i="2" l="1"/>
  <c r="F126" i="2"/>
  <c r="C126" i="2"/>
  <c r="D126" i="2"/>
  <c r="T127" i="13"/>
  <c r="U126" i="13" s="1"/>
  <c r="S127" i="13"/>
  <c r="R127" i="13"/>
  <c r="Q127" i="13"/>
  <c r="P127" i="13"/>
  <c r="O127" i="13"/>
  <c r="N127" i="13"/>
  <c r="M127" i="13"/>
  <c r="L127" i="13"/>
  <c r="K127" i="13"/>
  <c r="J127" i="13"/>
  <c r="I127" i="13"/>
  <c r="H127" i="13"/>
  <c r="G127" i="13"/>
  <c r="F127" i="13"/>
  <c r="E127" i="13"/>
  <c r="D127" i="13"/>
  <c r="C127" i="13"/>
  <c r="B127" i="13"/>
  <c r="A127" i="11"/>
  <c r="A127" i="12"/>
  <c r="A127" i="10"/>
  <c r="A127" i="9"/>
  <c r="A127" i="8"/>
  <c r="A127" i="7"/>
  <c r="A127" i="6"/>
  <c r="A127" i="5"/>
  <c r="F127" i="5" s="1"/>
  <c r="A127" i="1"/>
  <c r="A127" i="2"/>
  <c r="B127" i="2" s="1"/>
  <c r="A128" i="13"/>
  <c r="AF126" i="1"/>
  <c r="AE126" i="1"/>
  <c r="AD126" i="1"/>
  <c r="AC126" i="1"/>
  <c r="AB126" i="1"/>
  <c r="AA126" i="1"/>
  <c r="Z126" i="1"/>
  <c r="Y126" i="1"/>
  <c r="X127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D126" i="6"/>
  <c r="E126" i="6"/>
  <c r="B126" i="6"/>
  <c r="C126" i="6"/>
  <c r="E126" i="7"/>
  <c r="D126" i="7"/>
  <c r="C126" i="7"/>
  <c r="B126" i="7"/>
  <c r="G126" i="8"/>
  <c r="F126" i="8"/>
  <c r="E126" i="8"/>
  <c r="D126" i="8"/>
  <c r="B126" i="8"/>
  <c r="C126" i="8"/>
  <c r="H126" i="9"/>
  <c r="G126" i="9"/>
  <c r="F126" i="9"/>
  <c r="E126" i="9"/>
  <c r="D126" i="9"/>
  <c r="C126" i="9"/>
  <c r="B126" i="9"/>
  <c r="D126" i="10"/>
  <c r="C126" i="10"/>
  <c r="B126" i="10"/>
  <c r="E126" i="10"/>
  <c r="E126" i="12"/>
  <c r="D126" i="12"/>
  <c r="C126" i="12"/>
  <c r="B126" i="12"/>
  <c r="D126" i="11"/>
  <c r="C126" i="11"/>
  <c r="B126" i="11"/>
  <c r="E126" i="11"/>
  <c r="C127" i="2" l="1"/>
  <c r="D127" i="2"/>
  <c r="E127" i="2"/>
  <c r="F127" i="2"/>
  <c r="T128" i="13"/>
  <c r="U127" i="13" s="1"/>
  <c r="S128" i="13"/>
  <c r="R128" i="13"/>
  <c r="Q128" i="13"/>
  <c r="P128" i="13"/>
  <c r="O128" i="13"/>
  <c r="N128" i="13"/>
  <c r="M128" i="13"/>
  <c r="L128" i="13"/>
  <c r="K128" i="13"/>
  <c r="J128" i="13"/>
  <c r="I128" i="13"/>
  <c r="H128" i="13"/>
  <c r="G128" i="13"/>
  <c r="F128" i="13"/>
  <c r="E128" i="13"/>
  <c r="D128" i="13"/>
  <c r="C128" i="13"/>
  <c r="B128" i="13"/>
  <c r="A128" i="11"/>
  <c r="A128" i="12"/>
  <c r="A128" i="10"/>
  <c r="A128" i="9"/>
  <c r="A128" i="8"/>
  <c r="A128" i="7"/>
  <c r="A128" i="6"/>
  <c r="A128" i="5"/>
  <c r="F128" i="5" s="1"/>
  <c r="A128" i="1"/>
  <c r="A128" i="2"/>
  <c r="B128" i="2" s="1"/>
  <c r="A129" i="13"/>
  <c r="AF127" i="1"/>
  <c r="AE127" i="1"/>
  <c r="AD127" i="1"/>
  <c r="AC127" i="1"/>
  <c r="AB127" i="1"/>
  <c r="AA127" i="1"/>
  <c r="Z127" i="1"/>
  <c r="Y127" i="1"/>
  <c r="X128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D127" i="6"/>
  <c r="E127" i="6"/>
  <c r="B127" i="6"/>
  <c r="C127" i="6"/>
  <c r="E127" i="7"/>
  <c r="D127" i="7"/>
  <c r="C127" i="7"/>
  <c r="B127" i="7"/>
  <c r="G127" i="8"/>
  <c r="F127" i="8"/>
  <c r="E127" i="8"/>
  <c r="D127" i="8"/>
  <c r="B127" i="8"/>
  <c r="C127" i="8"/>
  <c r="H127" i="9"/>
  <c r="G127" i="9"/>
  <c r="F127" i="9"/>
  <c r="E127" i="9"/>
  <c r="D127" i="9"/>
  <c r="C127" i="9"/>
  <c r="B127" i="9"/>
  <c r="D127" i="10"/>
  <c r="C127" i="10"/>
  <c r="B127" i="10"/>
  <c r="E127" i="10"/>
  <c r="E127" i="12"/>
  <c r="D127" i="12"/>
  <c r="C127" i="12"/>
  <c r="B127" i="12"/>
  <c r="D127" i="11"/>
  <c r="C127" i="11"/>
  <c r="B127" i="11"/>
  <c r="E127" i="11"/>
  <c r="C128" i="2" l="1"/>
  <c r="D128" i="2"/>
  <c r="F128" i="2"/>
  <c r="E128" i="2"/>
  <c r="T129" i="13"/>
  <c r="U128" i="13" s="1"/>
  <c r="S129" i="13"/>
  <c r="R129" i="13"/>
  <c r="Q129" i="13"/>
  <c r="P129" i="13"/>
  <c r="O129" i="13"/>
  <c r="N129" i="13"/>
  <c r="M129" i="13"/>
  <c r="L129" i="13"/>
  <c r="K129" i="13"/>
  <c r="J129" i="13"/>
  <c r="I129" i="13"/>
  <c r="H129" i="13"/>
  <c r="G129" i="13"/>
  <c r="F129" i="13"/>
  <c r="E129" i="13"/>
  <c r="D129" i="13"/>
  <c r="C129" i="13"/>
  <c r="B129" i="13"/>
  <c r="A129" i="11"/>
  <c r="A129" i="12"/>
  <c r="A129" i="10"/>
  <c r="A129" i="9"/>
  <c r="A129" i="8"/>
  <c r="A129" i="7"/>
  <c r="A129" i="6"/>
  <c r="A129" i="5"/>
  <c r="F129" i="5" s="1"/>
  <c r="A129" i="1"/>
  <c r="A129" i="2"/>
  <c r="B129" i="2" s="1"/>
  <c r="A130" i="13"/>
  <c r="AF128" i="1"/>
  <c r="AE128" i="1"/>
  <c r="AD128" i="1"/>
  <c r="AC128" i="1"/>
  <c r="AB128" i="1"/>
  <c r="AA128" i="1"/>
  <c r="Z128" i="1"/>
  <c r="Y128" i="1"/>
  <c r="X129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D128" i="6"/>
  <c r="E128" i="6"/>
  <c r="B128" i="6"/>
  <c r="C128" i="6"/>
  <c r="E128" i="7"/>
  <c r="D128" i="7"/>
  <c r="C128" i="7"/>
  <c r="B128" i="7"/>
  <c r="G128" i="8"/>
  <c r="F128" i="8"/>
  <c r="E128" i="8"/>
  <c r="D128" i="8"/>
  <c r="B128" i="8"/>
  <c r="C128" i="8"/>
  <c r="H128" i="9"/>
  <c r="G128" i="9"/>
  <c r="F128" i="9"/>
  <c r="E128" i="9"/>
  <c r="D128" i="9"/>
  <c r="C128" i="9"/>
  <c r="B128" i="9"/>
  <c r="D128" i="10"/>
  <c r="C128" i="10"/>
  <c r="B128" i="10"/>
  <c r="E128" i="10"/>
  <c r="E128" i="12"/>
  <c r="D128" i="12"/>
  <c r="C128" i="12"/>
  <c r="B128" i="12"/>
  <c r="D128" i="11"/>
  <c r="C128" i="11"/>
  <c r="B128" i="11"/>
  <c r="E128" i="11"/>
  <c r="F129" i="2" l="1"/>
  <c r="E129" i="2"/>
  <c r="C129" i="2"/>
  <c r="D129" i="2"/>
  <c r="T130" i="13"/>
  <c r="U129" i="13" s="1"/>
  <c r="S130" i="13"/>
  <c r="R130" i="13"/>
  <c r="Q130" i="13"/>
  <c r="P130" i="13"/>
  <c r="O130" i="13"/>
  <c r="N130" i="13"/>
  <c r="M130" i="13"/>
  <c r="L130" i="13"/>
  <c r="K130" i="13"/>
  <c r="J130" i="13"/>
  <c r="I130" i="13"/>
  <c r="H130" i="13"/>
  <c r="G130" i="13"/>
  <c r="F130" i="13"/>
  <c r="E130" i="13"/>
  <c r="D130" i="13"/>
  <c r="C130" i="13"/>
  <c r="B130" i="13"/>
  <c r="A130" i="11"/>
  <c r="A130" i="12"/>
  <c r="A130" i="10"/>
  <c r="A130" i="9"/>
  <c r="A130" i="8"/>
  <c r="A130" i="7"/>
  <c r="A130" i="6"/>
  <c r="A130" i="5"/>
  <c r="F130" i="5" s="1"/>
  <c r="A130" i="1"/>
  <c r="A130" i="2"/>
  <c r="B130" i="2" s="1"/>
  <c r="A131" i="13"/>
  <c r="AF129" i="1"/>
  <c r="AE129" i="1"/>
  <c r="AD129" i="1"/>
  <c r="AC129" i="1"/>
  <c r="AB129" i="1"/>
  <c r="AA129" i="1"/>
  <c r="Z129" i="1"/>
  <c r="Y129" i="1"/>
  <c r="X130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D129" i="6"/>
  <c r="E129" i="6"/>
  <c r="B129" i="6"/>
  <c r="C129" i="6"/>
  <c r="E129" i="7"/>
  <c r="D129" i="7"/>
  <c r="C129" i="7"/>
  <c r="B129" i="7"/>
  <c r="G129" i="8"/>
  <c r="F129" i="8"/>
  <c r="E129" i="8"/>
  <c r="D129" i="8"/>
  <c r="B129" i="8"/>
  <c r="C129" i="8"/>
  <c r="H129" i="9"/>
  <c r="G129" i="9"/>
  <c r="F129" i="9"/>
  <c r="E129" i="9"/>
  <c r="D129" i="9"/>
  <c r="C129" i="9"/>
  <c r="B129" i="9"/>
  <c r="D129" i="10"/>
  <c r="C129" i="10"/>
  <c r="B129" i="10"/>
  <c r="E129" i="10"/>
  <c r="E129" i="12"/>
  <c r="D129" i="12"/>
  <c r="C129" i="12"/>
  <c r="B129" i="12"/>
  <c r="D129" i="11"/>
  <c r="C129" i="11"/>
  <c r="B129" i="11"/>
  <c r="E129" i="11"/>
  <c r="C130" i="2" l="1"/>
  <c r="D130" i="2"/>
  <c r="E130" i="2"/>
  <c r="F130" i="2"/>
  <c r="T131" i="13"/>
  <c r="U130" i="13" s="1"/>
  <c r="S131" i="13"/>
  <c r="R131" i="13"/>
  <c r="Q131" i="13"/>
  <c r="P131" i="13"/>
  <c r="O131" i="13"/>
  <c r="N131" i="13"/>
  <c r="M131" i="13"/>
  <c r="L131" i="13"/>
  <c r="K131" i="13"/>
  <c r="J131" i="13"/>
  <c r="I131" i="13"/>
  <c r="H131" i="13"/>
  <c r="G131" i="13"/>
  <c r="F131" i="13"/>
  <c r="E131" i="13"/>
  <c r="D131" i="13"/>
  <c r="C131" i="13"/>
  <c r="B131" i="13"/>
  <c r="A131" i="11"/>
  <c r="A131" i="12"/>
  <c r="A131" i="10"/>
  <c r="A131" i="9"/>
  <c r="A131" i="8"/>
  <c r="A131" i="7"/>
  <c r="A131" i="6"/>
  <c r="A131" i="5"/>
  <c r="F131" i="5" s="1"/>
  <c r="A131" i="1"/>
  <c r="A131" i="2"/>
  <c r="B131" i="2" s="1"/>
  <c r="A132" i="13"/>
  <c r="AF130" i="1"/>
  <c r="AE130" i="1"/>
  <c r="AD130" i="1"/>
  <c r="AC130" i="1"/>
  <c r="AB130" i="1"/>
  <c r="AA130" i="1"/>
  <c r="Z130" i="1"/>
  <c r="Y130" i="1"/>
  <c r="X131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D130" i="6"/>
  <c r="E130" i="6"/>
  <c r="B130" i="6"/>
  <c r="C130" i="6"/>
  <c r="E130" i="7"/>
  <c r="D130" i="7"/>
  <c r="C130" i="7"/>
  <c r="B130" i="7"/>
  <c r="G130" i="8"/>
  <c r="F130" i="8"/>
  <c r="E130" i="8"/>
  <c r="D130" i="8"/>
  <c r="B130" i="8"/>
  <c r="C130" i="8"/>
  <c r="H130" i="9"/>
  <c r="G130" i="9"/>
  <c r="F130" i="9"/>
  <c r="E130" i="9"/>
  <c r="D130" i="9"/>
  <c r="C130" i="9"/>
  <c r="B130" i="9"/>
  <c r="D130" i="10"/>
  <c r="C130" i="10"/>
  <c r="B130" i="10"/>
  <c r="E130" i="10"/>
  <c r="E130" i="12"/>
  <c r="D130" i="12"/>
  <c r="C130" i="12"/>
  <c r="B130" i="12"/>
  <c r="D130" i="11"/>
  <c r="C130" i="11"/>
  <c r="B130" i="11"/>
  <c r="E130" i="11"/>
  <c r="D131" i="2" l="1"/>
  <c r="E131" i="2"/>
  <c r="C131" i="2"/>
  <c r="F131" i="2"/>
  <c r="T132" i="13"/>
  <c r="U131" i="13" s="1"/>
  <c r="S132" i="13"/>
  <c r="R132" i="13"/>
  <c r="Q132" i="13"/>
  <c r="P132" i="13"/>
  <c r="O132" i="13"/>
  <c r="N132" i="13"/>
  <c r="M132" i="13"/>
  <c r="L132" i="13"/>
  <c r="K132" i="13"/>
  <c r="J132" i="13"/>
  <c r="I132" i="13"/>
  <c r="H132" i="13"/>
  <c r="G132" i="13"/>
  <c r="F132" i="13"/>
  <c r="E132" i="13"/>
  <c r="D132" i="13"/>
  <c r="C132" i="13"/>
  <c r="B132" i="13"/>
  <c r="A132" i="11"/>
  <c r="A132" i="12"/>
  <c r="A132" i="10"/>
  <c r="A132" i="9"/>
  <c r="A132" i="8"/>
  <c r="A132" i="7"/>
  <c r="A132" i="6"/>
  <c r="A132" i="5"/>
  <c r="F132" i="5" s="1"/>
  <c r="A132" i="1"/>
  <c r="A132" i="2"/>
  <c r="B132" i="2" s="1"/>
  <c r="A133" i="13"/>
  <c r="AF131" i="1"/>
  <c r="AE131" i="1"/>
  <c r="AD131" i="1"/>
  <c r="AC131" i="1"/>
  <c r="AB131" i="1"/>
  <c r="AA131" i="1"/>
  <c r="Z131" i="1"/>
  <c r="Y131" i="1"/>
  <c r="X132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D131" i="6"/>
  <c r="E131" i="6"/>
  <c r="B131" i="6"/>
  <c r="C131" i="6"/>
  <c r="E131" i="7"/>
  <c r="D131" i="7"/>
  <c r="C131" i="7"/>
  <c r="B131" i="7"/>
  <c r="G131" i="8"/>
  <c r="F131" i="8"/>
  <c r="E131" i="8"/>
  <c r="D131" i="8"/>
  <c r="B131" i="8"/>
  <c r="C131" i="8"/>
  <c r="H131" i="9"/>
  <c r="G131" i="9"/>
  <c r="F131" i="9"/>
  <c r="E131" i="9"/>
  <c r="D131" i="9"/>
  <c r="C131" i="9"/>
  <c r="B131" i="9"/>
  <c r="D131" i="10"/>
  <c r="C131" i="10"/>
  <c r="B131" i="10"/>
  <c r="E131" i="10"/>
  <c r="E131" i="12"/>
  <c r="D131" i="12"/>
  <c r="C131" i="12"/>
  <c r="B131" i="12"/>
  <c r="D131" i="11"/>
  <c r="C131" i="11"/>
  <c r="B131" i="11"/>
  <c r="E131" i="11"/>
  <c r="C132" i="2" l="1"/>
  <c r="D132" i="2"/>
  <c r="F132" i="2"/>
  <c r="E132" i="2"/>
  <c r="T133" i="13"/>
  <c r="U132" i="13" s="1"/>
  <c r="S133" i="13"/>
  <c r="R133" i="13"/>
  <c r="Q133" i="13"/>
  <c r="P133" i="13"/>
  <c r="O133" i="13"/>
  <c r="N133" i="13"/>
  <c r="M133" i="13"/>
  <c r="L133" i="13"/>
  <c r="K133" i="13"/>
  <c r="J133" i="13"/>
  <c r="I133" i="13"/>
  <c r="H133" i="13"/>
  <c r="G133" i="13"/>
  <c r="F133" i="13"/>
  <c r="E133" i="13"/>
  <c r="D133" i="13"/>
  <c r="C133" i="13"/>
  <c r="B133" i="13"/>
  <c r="A133" i="11"/>
  <c r="A133" i="12"/>
  <c r="A133" i="10"/>
  <c r="A133" i="9"/>
  <c r="A133" i="8"/>
  <c r="A133" i="7"/>
  <c r="A133" i="6"/>
  <c r="A133" i="5"/>
  <c r="F133" i="5" s="1"/>
  <c r="A133" i="1"/>
  <c r="A133" i="2"/>
  <c r="B133" i="2" s="1"/>
  <c r="A134" i="13"/>
  <c r="AF132" i="1"/>
  <c r="AE132" i="1"/>
  <c r="AD132" i="1"/>
  <c r="AC132" i="1"/>
  <c r="AB132" i="1"/>
  <c r="AA132" i="1"/>
  <c r="Z132" i="1"/>
  <c r="Y132" i="1"/>
  <c r="X133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D132" i="6"/>
  <c r="E132" i="6"/>
  <c r="B132" i="6"/>
  <c r="C132" i="6"/>
  <c r="E132" i="7"/>
  <c r="D132" i="7"/>
  <c r="C132" i="7"/>
  <c r="B132" i="7"/>
  <c r="G132" i="8"/>
  <c r="F132" i="8"/>
  <c r="E132" i="8"/>
  <c r="D132" i="8"/>
  <c r="B132" i="8"/>
  <c r="C132" i="8"/>
  <c r="H132" i="9"/>
  <c r="G132" i="9"/>
  <c r="F132" i="9"/>
  <c r="E132" i="9"/>
  <c r="D132" i="9"/>
  <c r="C132" i="9"/>
  <c r="B132" i="9"/>
  <c r="D132" i="10"/>
  <c r="C132" i="10"/>
  <c r="B132" i="10"/>
  <c r="E132" i="10"/>
  <c r="E132" i="12"/>
  <c r="D132" i="12"/>
  <c r="C132" i="12"/>
  <c r="B132" i="12"/>
  <c r="D132" i="11"/>
  <c r="C132" i="11"/>
  <c r="B132" i="11"/>
  <c r="E132" i="11"/>
  <c r="F133" i="2" l="1"/>
  <c r="E133" i="2"/>
  <c r="C133" i="2"/>
  <c r="D133" i="2"/>
  <c r="T134" i="13"/>
  <c r="U133" i="13" s="1"/>
  <c r="S134" i="13"/>
  <c r="R134" i="13"/>
  <c r="Q134" i="13"/>
  <c r="P134" i="13"/>
  <c r="O134" i="13"/>
  <c r="N134" i="13"/>
  <c r="M134" i="13"/>
  <c r="L134" i="13"/>
  <c r="K134" i="13"/>
  <c r="J134" i="13"/>
  <c r="I134" i="13"/>
  <c r="H134" i="13"/>
  <c r="G134" i="13"/>
  <c r="F134" i="13"/>
  <c r="E134" i="13"/>
  <c r="D134" i="13"/>
  <c r="C134" i="13"/>
  <c r="B134" i="13"/>
  <c r="A134" i="11"/>
  <c r="A134" i="12"/>
  <c r="A134" i="10"/>
  <c r="A134" i="9"/>
  <c r="A134" i="8"/>
  <c r="A134" i="7"/>
  <c r="A134" i="6"/>
  <c r="A134" i="5"/>
  <c r="F134" i="5" s="1"/>
  <c r="A134" i="1"/>
  <c r="A134" i="2"/>
  <c r="B134" i="2" s="1"/>
  <c r="A135" i="13"/>
  <c r="AF133" i="1"/>
  <c r="AE133" i="1"/>
  <c r="AD133" i="1"/>
  <c r="AC133" i="1"/>
  <c r="AB133" i="1"/>
  <c r="AA133" i="1"/>
  <c r="Z133" i="1"/>
  <c r="Y133" i="1"/>
  <c r="X134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D133" i="6"/>
  <c r="E133" i="6"/>
  <c r="B133" i="6"/>
  <c r="C133" i="6"/>
  <c r="E133" i="7"/>
  <c r="D133" i="7"/>
  <c r="C133" i="7"/>
  <c r="B133" i="7"/>
  <c r="G133" i="8"/>
  <c r="F133" i="8"/>
  <c r="E133" i="8"/>
  <c r="D133" i="8"/>
  <c r="B133" i="8"/>
  <c r="C133" i="8"/>
  <c r="H133" i="9"/>
  <c r="G133" i="9"/>
  <c r="F133" i="9"/>
  <c r="E133" i="9"/>
  <c r="D133" i="9"/>
  <c r="C133" i="9"/>
  <c r="B133" i="9"/>
  <c r="D133" i="10"/>
  <c r="C133" i="10"/>
  <c r="B133" i="10"/>
  <c r="E133" i="10"/>
  <c r="E133" i="12"/>
  <c r="D133" i="12"/>
  <c r="C133" i="12"/>
  <c r="B133" i="12"/>
  <c r="D133" i="11"/>
  <c r="C133" i="11"/>
  <c r="B133" i="11"/>
  <c r="E133" i="11"/>
  <c r="C134" i="2" l="1"/>
  <c r="D134" i="2"/>
  <c r="E134" i="2"/>
  <c r="F134" i="2"/>
  <c r="T135" i="13"/>
  <c r="U134" i="13" s="1"/>
  <c r="S135" i="13"/>
  <c r="R135" i="13"/>
  <c r="Q135" i="13"/>
  <c r="P135" i="13"/>
  <c r="O135" i="13"/>
  <c r="N135" i="13"/>
  <c r="M135" i="13"/>
  <c r="L135" i="13"/>
  <c r="K135" i="13"/>
  <c r="J135" i="13"/>
  <c r="I135" i="13"/>
  <c r="H135" i="13"/>
  <c r="G135" i="13"/>
  <c r="F135" i="13"/>
  <c r="E135" i="13"/>
  <c r="D135" i="13"/>
  <c r="C135" i="13"/>
  <c r="B135" i="13"/>
  <c r="A135" i="11"/>
  <c r="A135" i="12"/>
  <c r="A135" i="10"/>
  <c r="A135" i="9"/>
  <c r="A135" i="8"/>
  <c r="A135" i="7"/>
  <c r="A135" i="6"/>
  <c r="A135" i="5"/>
  <c r="F135" i="5" s="1"/>
  <c r="A135" i="1"/>
  <c r="A135" i="2"/>
  <c r="B135" i="2" s="1"/>
  <c r="A136" i="13"/>
  <c r="AF134" i="1"/>
  <c r="AE134" i="1"/>
  <c r="AD134" i="1"/>
  <c r="AC134" i="1"/>
  <c r="AB134" i="1"/>
  <c r="AA134" i="1"/>
  <c r="Z134" i="1"/>
  <c r="Y134" i="1"/>
  <c r="X135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D134" i="6"/>
  <c r="E134" i="6"/>
  <c r="B134" i="6"/>
  <c r="C134" i="6"/>
  <c r="E134" i="7"/>
  <c r="D134" i="7"/>
  <c r="C134" i="7"/>
  <c r="B134" i="7"/>
  <c r="G134" i="8"/>
  <c r="F134" i="8"/>
  <c r="E134" i="8"/>
  <c r="D134" i="8"/>
  <c r="B134" i="8"/>
  <c r="C134" i="8"/>
  <c r="H134" i="9"/>
  <c r="G134" i="9"/>
  <c r="F134" i="9"/>
  <c r="E134" i="9"/>
  <c r="D134" i="9"/>
  <c r="C134" i="9"/>
  <c r="B134" i="9"/>
  <c r="D134" i="10"/>
  <c r="C134" i="10"/>
  <c r="B134" i="10"/>
  <c r="E134" i="10"/>
  <c r="E134" i="12"/>
  <c r="D134" i="12"/>
  <c r="C134" i="12"/>
  <c r="B134" i="12"/>
  <c r="D134" i="11"/>
  <c r="C134" i="11"/>
  <c r="B134" i="11"/>
  <c r="E134" i="11"/>
  <c r="C135" i="2" l="1"/>
  <c r="E135" i="2"/>
  <c r="F135" i="2"/>
  <c r="D135" i="2"/>
  <c r="T136" i="13"/>
  <c r="U135" i="13" s="1"/>
  <c r="S136" i="13"/>
  <c r="R136" i="13"/>
  <c r="Q136" i="13"/>
  <c r="P136" i="13"/>
  <c r="O136" i="13"/>
  <c r="N136" i="13"/>
  <c r="M136" i="13"/>
  <c r="L136" i="13"/>
  <c r="K136" i="13"/>
  <c r="J136" i="13"/>
  <c r="I136" i="13"/>
  <c r="H136" i="13"/>
  <c r="G136" i="13"/>
  <c r="F136" i="13"/>
  <c r="E136" i="13"/>
  <c r="D136" i="13"/>
  <c r="C136" i="13"/>
  <c r="B136" i="13"/>
  <c r="A136" i="11"/>
  <c r="A136" i="12"/>
  <c r="A136" i="10"/>
  <c r="A136" i="9"/>
  <c r="A136" i="8"/>
  <c r="A136" i="7"/>
  <c r="A136" i="6"/>
  <c r="A136" i="5"/>
  <c r="F136" i="5" s="1"/>
  <c r="A136" i="1"/>
  <c r="A136" i="2"/>
  <c r="B136" i="2" s="1"/>
  <c r="A137" i="13"/>
  <c r="AF135" i="1"/>
  <c r="AE135" i="1"/>
  <c r="AD135" i="1"/>
  <c r="AC135" i="1"/>
  <c r="AB135" i="1"/>
  <c r="AA135" i="1"/>
  <c r="Z135" i="1"/>
  <c r="Y135" i="1"/>
  <c r="X136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D135" i="6"/>
  <c r="E135" i="6"/>
  <c r="B135" i="6"/>
  <c r="C135" i="6"/>
  <c r="E135" i="7"/>
  <c r="D135" i="7"/>
  <c r="C135" i="7"/>
  <c r="B135" i="7"/>
  <c r="G135" i="8"/>
  <c r="F135" i="8"/>
  <c r="E135" i="8"/>
  <c r="D135" i="8"/>
  <c r="B135" i="8"/>
  <c r="C135" i="8"/>
  <c r="H135" i="9"/>
  <c r="G135" i="9"/>
  <c r="F135" i="9"/>
  <c r="E135" i="9"/>
  <c r="D135" i="9"/>
  <c r="C135" i="9"/>
  <c r="B135" i="9"/>
  <c r="D135" i="10"/>
  <c r="C135" i="10"/>
  <c r="B135" i="10"/>
  <c r="E135" i="10"/>
  <c r="E135" i="12"/>
  <c r="D135" i="12"/>
  <c r="C135" i="12"/>
  <c r="B135" i="12"/>
  <c r="D135" i="11"/>
  <c r="C135" i="11"/>
  <c r="B135" i="11"/>
  <c r="E135" i="11"/>
  <c r="E136" i="2" l="1"/>
  <c r="F136" i="2"/>
  <c r="C136" i="2"/>
  <c r="D136" i="2"/>
  <c r="T137" i="13"/>
  <c r="U136" i="13" s="1"/>
  <c r="S137" i="13"/>
  <c r="R137" i="13"/>
  <c r="Q137" i="13"/>
  <c r="P137" i="13"/>
  <c r="O137" i="13"/>
  <c r="N137" i="13"/>
  <c r="M137" i="13"/>
  <c r="L137" i="13"/>
  <c r="K137" i="13"/>
  <c r="J137" i="13"/>
  <c r="I137" i="13"/>
  <c r="H137" i="13"/>
  <c r="G137" i="13"/>
  <c r="F137" i="13"/>
  <c r="E137" i="13"/>
  <c r="D137" i="13"/>
  <c r="C137" i="13"/>
  <c r="B137" i="13"/>
  <c r="A137" i="11"/>
  <c r="A137" i="12"/>
  <c r="A137" i="10"/>
  <c r="A137" i="9"/>
  <c r="A137" i="8"/>
  <c r="A137" i="7"/>
  <c r="A137" i="6"/>
  <c r="A137" i="5"/>
  <c r="F137" i="5" s="1"/>
  <c r="A137" i="1"/>
  <c r="A137" i="2"/>
  <c r="B137" i="2" s="1"/>
  <c r="A138" i="13"/>
  <c r="AF136" i="1"/>
  <c r="AE136" i="1"/>
  <c r="AD136" i="1"/>
  <c r="AC136" i="1"/>
  <c r="AB136" i="1"/>
  <c r="AA136" i="1"/>
  <c r="Z136" i="1"/>
  <c r="Y136" i="1"/>
  <c r="X137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D136" i="6"/>
  <c r="E136" i="6"/>
  <c r="B136" i="6"/>
  <c r="C136" i="6"/>
  <c r="E136" i="7"/>
  <c r="D136" i="7"/>
  <c r="C136" i="7"/>
  <c r="B136" i="7"/>
  <c r="G136" i="8"/>
  <c r="F136" i="8"/>
  <c r="E136" i="8"/>
  <c r="D136" i="8"/>
  <c r="B136" i="8"/>
  <c r="C136" i="8"/>
  <c r="H136" i="9"/>
  <c r="G136" i="9"/>
  <c r="F136" i="9"/>
  <c r="E136" i="9"/>
  <c r="D136" i="9"/>
  <c r="C136" i="9"/>
  <c r="B136" i="9"/>
  <c r="D136" i="10"/>
  <c r="C136" i="10"/>
  <c r="B136" i="10"/>
  <c r="E136" i="10"/>
  <c r="E136" i="12"/>
  <c r="D136" i="12"/>
  <c r="C136" i="12"/>
  <c r="B136" i="12"/>
  <c r="D136" i="11"/>
  <c r="C136" i="11"/>
  <c r="B136" i="11"/>
  <c r="E136" i="11"/>
  <c r="D137" i="2" l="1"/>
  <c r="C137" i="2"/>
  <c r="E137" i="2"/>
  <c r="F137" i="2"/>
  <c r="T138" i="13"/>
  <c r="U137" i="13" s="1"/>
  <c r="S138" i="13"/>
  <c r="R138" i="13"/>
  <c r="Q138" i="13"/>
  <c r="P138" i="13"/>
  <c r="O138" i="13"/>
  <c r="N138" i="13"/>
  <c r="M138" i="13"/>
  <c r="L138" i="13"/>
  <c r="K138" i="13"/>
  <c r="J138" i="13"/>
  <c r="I138" i="13"/>
  <c r="H138" i="13"/>
  <c r="G138" i="13"/>
  <c r="F138" i="13"/>
  <c r="E138" i="13"/>
  <c r="D138" i="13"/>
  <c r="C138" i="13"/>
  <c r="B138" i="13"/>
  <c r="A138" i="11"/>
  <c r="A138" i="12"/>
  <c r="A138" i="10"/>
  <c r="A138" i="9"/>
  <c r="A138" i="8"/>
  <c r="A138" i="7"/>
  <c r="A138" i="6"/>
  <c r="A138" i="5"/>
  <c r="F138" i="5" s="1"/>
  <c r="A138" i="1"/>
  <c r="A138" i="2"/>
  <c r="B138" i="2" s="1"/>
  <c r="A139" i="13"/>
  <c r="AF137" i="1"/>
  <c r="AE137" i="1"/>
  <c r="AD137" i="1"/>
  <c r="AC137" i="1"/>
  <c r="AB137" i="1"/>
  <c r="AA137" i="1"/>
  <c r="Z137" i="1"/>
  <c r="Y137" i="1"/>
  <c r="X138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D137" i="6"/>
  <c r="E137" i="6"/>
  <c r="B137" i="6"/>
  <c r="C137" i="6"/>
  <c r="E137" i="7"/>
  <c r="D137" i="7"/>
  <c r="C137" i="7"/>
  <c r="B137" i="7"/>
  <c r="G137" i="8"/>
  <c r="F137" i="8"/>
  <c r="E137" i="8"/>
  <c r="D137" i="8"/>
  <c r="B137" i="8"/>
  <c r="C137" i="8"/>
  <c r="H137" i="9"/>
  <c r="G137" i="9"/>
  <c r="F137" i="9"/>
  <c r="E137" i="9"/>
  <c r="D137" i="9"/>
  <c r="C137" i="9"/>
  <c r="B137" i="9"/>
  <c r="D137" i="10"/>
  <c r="C137" i="10"/>
  <c r="B137" i="10"/>
  <c r="E137" i="10"/>
  <c r="E137" i="12"/>
  <c r="D137" i="12"/>
  <c r="C137" i="12"/>
  <c r="B137" i="12"/>
  <c r="D137" i="11"/>
  <c r="C137" i="11"/>
  <c r="B137" i="11"/>
  <c r="E137" i="11"/>
  <c r="D138" i="2" l="1"/>
  <c r="F138" i="2"/>
  <c r="C138" i="2"/>
  <c r="E138" i="2"/>
  <c r="T139" i="13"/>
  <c r="U138" i="13" s="1"/>
  <c r="S139" i="13"/>
  <c r="R139" i="13"/>
  <c r="Q139" i="13"/>
  <c r="P139" i="13"/>
  <c r="O139" i="13"/>
  <c r="N139" i="13"/>
  <c r="M139" i="13"/>
  <c r="L139" i="13"/>
  <c r="K139" i="13"/>
  <c r="J139" i="13"/>
  <c r="I139" i="13"/>
  <c r="H139" i="13"/>
  <c r="G139" i="13"/>
  <c r="F139" i="13"/>
  <c r="E139" i="13"/>
  <c r="D139" i="13"/>
  <c r="C139" i="13"/>
  <c r="B139" i="13"/>
  <c r="A139" i="11"/>
  <c r="A139" i="12"/>
  <c r="A139" i="10"/>
  <c r="A139" i="9"/>
  <c r="A139" i="8"/>
  <c r="A139" i="7"/>
  <c r="A139" i="6"/>
  <c r="A139" i="5"/>
  <c r="F139" i="5" s="1"/>
  <c r="A139" i="1"/>
  <c r="A139" i="2"/>
  <c r="B139" i="2" s="1"/>
  <c r="A140" i="13"/>
  <c r="AF138" i="1"/>
  <c r="AE138" i="1"/>
  <c r="AD138" i="1"/>
  <c r="AC138" i="1"/>
  <c r="AB138" i="1"/>
  <c r="AA138" i="1"/>
  <c r="Z138" i="1"/>
  <c r="Y138" i="1"/>
  <c r="X139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D138" i="6"/>
  <c r="E138" i="6"/>
  <c r="B138" i="6"/>
  <c r="C138" i="6"/>
  <c r="E138" i="7"/>
  <c r="D138" i="7"/>
  <c r="C138" i="7"/>
  <c r="B138" i="7"/>
  <c r="G138" i="8"/>
  <c r="F138" i="8"/>
  <c r="E138" i="8"/>
  <c r="D138" i="8"/>
  <c r="B138" i="8"/>
  <c r="C138" i="8"/>
  <c r="H138" i="9"/>
  <c r="G138" i="9"/>
  <c r="F138" i="9"/>
  <c r="E138" i="9"/>
  <c r="D138" i="9"/>
  <c r="C138" i="9"/>
  <c r="B138" i="9"/>
  <c r="D138" i="10"/>
  <c r="C138" i="10"/>
  <c r="B138" i="10"/>
  <c r="E138" i="10"/>
  <c r="E138" i="12"/>
  <c r="D138" i="12"/>
  <c r="C138" i="12"/>
  <c r="B138" i="12"/>
  <c r="D138" i="11"/>
  <c r="C138" i="11"/>
  <c r="B138" i="11"/>
  <c r="E138" i="11"/>
  <c r="F139" i="2" l="1"/>
  <c r="E139" i="2"/>
  <c r="C139" i="2"/>
  <c r="D139" i="2"/>
  <c r="T140" i="13"/>
  <c r="U139" i="13" s="1"/>
  <c r="S140" i="13"/>
  <c r="R140" i="13"/>
  <c r="Q140" i="13"/>
  <c r="P140" i="13"/>
  <c r="O140" i="13"/>
  <c r="N140" i="13"/>
  <c r="M140" i="13"/>
  <c r="L140" i="13"/>
  <c r="K140" i="13"/>
  <c r="J140" i="13"/>
  <c r="I140" i="13"/>
  <c r="H140" i="13"/>
  <c r="G140" i="13"/>
  <c r="F140" i="13"/>
  <c r="E140" i="13"/>
  <c r="D140" i="13"/>
  <c r="C140" i="13"/>
  <c r="B140" i="13"/>
  <c r="A140" i="11"/>
  <c r="A140" i="12"/>
  <c r="A140" i="10"/>
  <c r="A140" i="9"/>
  <c r="A140" i="8"/>
  <c r="A140" i="7"/>
  <c r="A140" i="6"/>
  <c r="A140" i="5"/>
  <c r="F140" i="5" s="1"/>
  <c r="A140" i="1"/>
  <c r="A140" i="2"/>
  <c r="B140" i="2" s="1"/>
  <c r="A141" i="13"/>
  <c r="AF139" i="1"/>
  <c r="AE139" i="1"/>
  <c r="AD139" i="1"/>
  <c r="AC139" i="1"/>
  <c r="AB139" i="1"/>
  <c r="AA139" i="1"/>
  <c r="Z139" i="1"/>
  <c r="Y139" i="1"/>
  <c r="X140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D139" i="6"/>
  <c r="E139" i="6"/>
  <c r="B139" i="6"/>
  <c r="C139" i="6"/>
  <c r="E139" i="7"/>
  <c r="D139" i="7"/>
  <c r="C139" i="7"/>
  <c r="B139" i="7"/>
  <c r="G139" i="8"/>
  <c r="F139" i="8"/>
  <c r="E139" i="8"/>
  <c r="D139" i="8"/>
  <c r="B139" i="8"/>
  <c r="C139" i="8"/>
  <c r="H139" i="9"/>
  <c r="G139" i="9"/>
  <c r="F139" i="9"/>
  <c r="E139" i="9"/>
  <c r="D139" i="9"/>
  <c r="C139" i="9"/>
  <c r="B139" i="9"/>
  <c r="D139" i="10"/>
  <c r="C139" i="10"/>
  <c r="B139" i="10"/>
  <c r="E139" i="10"/>
  <c r="E139" i="12"/>
  <c r="D139" i="12"/>
  <c r="C139" i="12"/>
  <c r="B139" i="12"/>
  <c r="D139" i="11"/>
  <c r="C139" i="11"/>
  <c r="B139" i="11"/>
  <c r="E139" i="11"/>
  <c r="D140" i="2" l="1"/>
  <c r="C140" i="2"/>
  <c r="E140" i="2"/>
  <c r="F140" i="2"/>
  <c r="T141" i="13"/>
  <c r="U140" i="13" s="1"/>
  <c r="S141" i="13"/>
  <c r="R141" i="13"/>
  <c r="Q141" i="13"/>
  <c r="P141" i="13"/>
  <c r="O141" i="13"/>
  <c r="N141" i="13"/>
  <c r="M141" i="13"/>
  <c r="L141" i="13"/>
  <c r="K141" i="13"/>
  <c r="J141" i="13"/>
  <c r="I141" i="13"/>
  <c r="H141" i="13"/>
  <c r="G141" i="13"/>
  <c r="F141" i="13"/>
  <c r="E141" i="13"/>
  <c r="D141" i="13"/>
  <c r="C141" i="13"/>
  <c r="B141" i="13"/>
  <c r="A141" i="11"/>
  <c r="A141" i="12"/>
  <c r="A141" i="10"/>
  <c r="A141" i="9"/>
  <c r="A141" i="8"/>
  <c r="A141" i="7"/>
  <c r="A141" i="6"/>
  <c r="A141" i="5"/>
  <c r="F141" i="5" s="1"/>
  <c r="A141" i="1"/>
  <c r="A141" i="2"/>
  <c r="B141" i="2" s="1"/>
  <c r="A142" i="13"/>
  <c r="AF140" i="1"/>
  <c r="AE140" i="1"/>
  <c r="AD140" i="1"/>
  <c r="AC140" i="1"/>
  <c r="AB140" i="1"/>
  <c r="AA140" i="1"/>
  <c r="Z140" i="1"/>
  <c r="Y140" i="1"/>
  <c r="X141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D140" i="6"/>
  <c r="E140" i="6"/>
  <c r="B140" i="6"/>
  <c r="C140" i="6"/>
  <c r="E140" i="7"/>
  <c r="D140" i="7"/>
  <c r="C140" i="7"/>
  <c r="B140" i="7"/>
  <c r="G140" i="8"/>
  <c r="F140" i="8"/>
  <c r="E140" i="8"/>
  <c r="D140" i="8"/>
  <c r="B140" i="8"/>
  <c r="C140" i="8"/>
  <c r="H140" i="9"/>
  <c r="G140" i="9"/>
  <c r="F140" i="9"/>
  <c r="E140" i="9"/>
  <c r="D140" i="9"/>
  <c r="C140" i="9"/>
  <c r="B140" i="9"/>
  <c r="D140" i="10"/>
  <c r="C140" i="10"/>
  <c r="B140" i="10"/>
  <c r="E140" i="10"/>
  <c r="E140" i="12"/>
  <c r="D140" i="12"/>
  <c r="C140" i="12"/>
  <c r="B140" i="12"/>
  <c r="D140" i="11"/>
  <c r="C140" i="11"/>
  <c r="B140" i="11"/>
  <c r="E140" i="11"/>
  <c r="C141" i="2" l="1"/>
  <c r="F141" i="2"/>
  <c r="D141" i="2"/>
  <c r="E141" i="2"/>
  <c r="T142" i="13"/>
  <c r="U141" i="13" s="1"/>
  <c r="S142" i="13"/>
  <c r="R142" i="13"/>
  <c r="Q142" i="13"/>
  <c r="P142" i="13"/>
  <c r="O142" i="13"/>
  <c r="N142" i="13"/>
  <c r="M142" i="13"/>
  <c r="L142" i="13"/>
  <c r="K142" i="13"/>
  <c r="J142" i="13"/>
  <c r="I142" i="13"/>
  <c r="H142" i="13"/>
  <c r="G142" i="13"/>
  <c r="F142" i="13"/>
  <c r="E142" i="13"/>
  <c r="D142" i="13"/>
  <c r="C142" i="13"/>
  <c r="B142" i="13"/>
  <c r="A142" i="11"/>
  <c r="A142" i="12"/>
  <c r="A142" i="10"/>
  <c r="A142" i="9"/>
  <c r="A142" i="8"/>
  <c r="A142" i="7"/>
  <c r="A142" i="6"/>
  <c r="A142" i="5"/>
  <c r="F142" i="5" s="1"/>
  <c r="A142" i="1"/>
  <c r="A142" i="2"/>
  <c r="B142" i="2" s="1"/>
  <c r="A143" i="13"/>
  <c r="AF141" i="1"/>
  <c r="AE141" i="1"/>
  <c r="AD141" i="1"/>
  <c r="AC141" i="1"/>
  <c r="AB141" i="1"/>
  <c r="AA141" i="1"/>
  <c r="Z141" i="1"/>
  <c r="Y141" i="1"/>
  <c r="X142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D141" i="6"/>
  <c r="E141" i="6"/>
  <c r="B141" i="6"/>
  <c r="C141" i="6"/>
  <c r="E141" i="7"/>
  <c r="D141" i="7"/>
  <c r="C141" i="7"/>
  <c r="B141" i="7"/>
  <c r="G141" i="8"/>
  <c r="F141" i="8"/>
  <c r="E141" i="8"/>
  <c r="D141" i="8"/>
  <c r="B141" i="8"/>
  <c r="C141" i="8"/>
  <c r="H141" i="9"/>
  <c r="G141" i="9"/>
  <c r="F141" i="9"/>
  <c r="E141" i="9"/>
  <c r="D141" i="9"/>
  <c r="C141" i="9"/>
  <c r="B141" i="9"/>
  <c r="D141" i="10"/>
  <c r="C141" i="10"/>
  <c r="B141" i="10"/>
  <c r="E141" i="10"/>
  <c r="E141" i="12"/>
  <c r="D141" i="12"/>
  <c r="C141" i="12"/>
  <c r="B141" i="12"/>
  <c r="D141" i="11"/>
  <c r="C141" i="11"/>
  <c r="B141" i="11"/>
  <c r="E141" i="11"/>
  <c r="E142" i="2" l="1"/>
  <c r="F142" i="2"/>
  <c r="D142" i="2"/>
  <c r="C142" i="2"/>
  <c r="T143" i="13"/>
  <c r="U142" i="13" s="1"/>
  <c r="S143" i="13"/>
  <c r="R143" i="13"/>
  <c r="Q143" i="13"/>
  <c r="P143" i="13"/>
  <c r="O143" i="13"/>
  <c r="N143" i="13"/>
  <c r="M143" i="13"/>
  <c r="L143" i="13"/>
  <c r="K143" i="13"/>
  <c r="J143" i="13"/>
  <c r="I143" i="13"/>
  <c r="H143" i="13"/>
  <c r="G143" i="13"/>
  <c r="F143" i="13"/>
  <c r="E143" i="13"/>
  <c r="D143" i="13"/>
  <c r="C143" i="13"/>
  <c r="B143" i="13"/>
  <c r="A143" i="11"/>
  <c r="A143" i="12"/>
  <c r="A143" i="10"/>
  <c r="A143" i="9"/>
  <c r="A143" i="8"/>
  <c r="A143" i="7"/>
  <c r="A143" i="6"/>
  <c r="A143" i="5"/>
  <c r="F143" i="5" s="1"/>
  <c r="A143" i="1"/>
  <c r="A143" i="2"/>
  <c r="B143" i="2" s="1"/>
  <c r="A144" i="13"/>
  <c r="AF142" i="1"/>
  <c r="AE142" i="1"/>
  <c r="AD142" i="1"/>
  <c r="AC142" i="1"/>
  <c r="AB142" i="1"/>
  <c r="AA142" i="1"/>
  <c r="Z142" i="1"/>
  <c r="Y142" i="1"/>
  <c r="X143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D142" i="6"/>
  <c r="E142" i="6"/>
  <c r="B142" i="6"/>
  <c r="C142" i="6"/>
  <c r="E142" i="7"/>
  <c r="D142" i="7"/>
  <c r="C142" i="7"/>
  <c r="B142" i="7"/>
  <c r="G142" i="8"/>
  <c r="F142" i="8"/>
  <c r="E142" i="8"/>
  <c r="D142" i="8"/>
  <c r="B142" i="8"/>
  <c r="C142" i="8"/>
  <c r="H142" i="9"/>
  <c r="G142" i="9"/>
  <c r="F142" i="9"/>
  <c r="E142" i="9"/>
  <c r="D142" i="9"/>
  <c r="C142" i="9"/>
  <c r="B142" i="9"/>
  <c r="D142" i="10"/>
  <c r="C142" i="10"/>
  <c r="B142" i="10"/>
  <c r="E142" i="10"/>
  <c r="E142" i="12"/>
  <c r="D142" i="12"/>
  <c r="C142" i="12"/>
  <c r="B142" i="12"/>
  <c r="D142" i="11"/>
  <c r="C142" i="11"/>
  <c r="B142" i="11"/>
  <c r="E142" i="11"/>
  <c r="F143" i="2" l="1"/>
  <c r="C143" i="2"/>
  <c r="D143" i="2"/>
  <c r="E143" i="2"/>
  <c r="T144" i="13"/>
  <c r="U143" i="13" s="1"/>
  <c r="S144" i="13"/>
  <c r="R144" i="13"/>
  <c r="Q144" i="13"/>
  <c r="P144" i="13"/>
  <c r="O144" i="13"/>
  <c r="N144" i="13"/>
  <c r="M144" i="13"/>
  <c r="L144" i="13"/>
  <c r="K144" i="13"/>
  <c r="J144" i="13"/>
  <c r="I144" i="13"/>
  <c r="H144" i="13"/>
  <c r="G144" i="13"/>
  <c r="F144" i="13"/>
  <c r="E144" i="13"/>
  <c r="D144" i="13"/>
  <c r="C144" i="13"/>
  <c r="B144" i="13"/>
  <c r="A144" i="11"/>
  <c r="A144" i="12"/>
  <c r="A144" i="10"/>
  <c r="A144" i="9"/>
  <c r="A144" i="8"/>
  <c r="A144" i="7"/>
  <c r="A144" i="6"/>
  <c r="A144" i="5"/>
  <c r="F144" i="5" s="1"/>
  <c r="A144" i="1"/>
  <c r="A144" i="2"/>
  <c r="B144" i="2" s="1"/>
  <c r="A145" i="13"/>
  <c r="AF143" i="1"/>
  <c r="AE143" i="1"/>
  <c r="AD143" i="1"/>
  <c r="AC143" i="1"/>
  <c r="AB143" i="1"/>
  <c r="AA143" i="1"/>
  <c r="Z143" i="1"/>
  <c r="Y143" i="1"/>
  <c r="X144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D143" i="6"/>
  <c r="E143" i="6"/>
  <c r="B143" i="6"/>
  <c r="C143" i="6"/>
  <c r="E143" i="7"/>
  <c r="D143" i="7"/>
  <c r="C143" i="7"/>
  <c r="B143" i="7"/>
  <c r="G143" i="8"/>
  <c r="F143" i="8"/>
  <c r="E143" i="8"/>
  <c r="D143" i="8"/>
  <c r="B143" i="8"/>
  <c r="C143" i="8"/>
  <c r="H143" i="9"/>
  <c r="G143" i="9"/>
  <c r="F143" i="9"/>
  <c r="E143" i="9"/>
  <c r="D143" i="9"/>
  <c r="C143" i="9"/>
  <c r="B143" i="9"/>
  <c r="D143" i="10"/>
  <c r="C143" i="10"/>
  <c r="B143" i="10"/>
  <c r="E143" i="10"/>
  <c r="E143" i="12"/>
  <c r="D143" i="12"/>
  <c r="C143" i="12"/>
  <c r="B143" i="12"/>
  <c r="D143" i="11"/>
  <c r="C143" i="11"/>
  <c r="B143" i="11"/>
  <c r="E143" i="11"/>
  <c r="C144" i="2" l="1"/>
  <c r="D144" i="2"/>
  <c r="F144" i="2"/>
  <c r="E144" i="2"/>
  <c r="T145" i="13"/>
  <c r="U144" i="13" s="1"/>
  <c r="S145" i="13"/>
  <c r="R145" i="13"/>
  <c r="Q145" i="13"/>
  <c r="P145" i="13"/>
  <c r="O145" i="13"/>
  <c r="N145" i="13"/>
  <c r="M145" i="13"/>
  <c r="L145" i="13"/>
  <c r="K145" i="13"/>
  <c r="J145" i="13"/>
  <c r="I145" i="13"/>
  <c r="H145" i="13"/>
  <c r="G145" i="13"/>
  <c r="F145" i="13"/>
  <c r="E145" i="13"/>
  <c r="D145" i="13"/>
  <c r="C145" i="13"/>
  <c r="B145" i="13"/>
  <c r="A145" i="11"/>
  <c r="A145" i="12"/>
  <c r="A145" i="10"/>
  <c r="A145" i="9"/>
  <c r="A145" i="8"/>
  <c r="A145" i="7"/>
  <c r="A145" i="6"/>
  <c r="A145" i="5"/>
  <c r="F145" i="5" s="1"/>
  <c r="A145" i="1"/>
  <c r="A145" i="2"/>
  <c r="B145" i="2" s="1"/>
  <c r="A146" i="13"/>
  <c r="AF144" i="1"/>
  <c r="AE144" i="1"/>
  <c r="AD144" i="1"/>
  <c r="AC144" i="1"/>
  <c r="AB144" i="1"/>
  <c r="AA144" i="1"/>
  <c r="Z144" i="1"/>
  <c r="Y144" i="1"/>
  <c r="X145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D144" i="6"/>
  <c r="E144" i="6"/>
  <c r="B144" i="6"/>
  <c r="C144" i="6"/>
  <c r="E144" i="7"/>
  <c r="D144" i="7"/>
  <c r="C144" i="7"/>
  <c r="B144" i="7"/>
  <c r="G144" i="8"/>
  <c r="F144" i="8"/>
  <c r="E144" i="8"/>
  <c r="D144" i="8"/>
  <c r="B144" i="8"/>
  <c r="C144" i="8"/>
  <c r="H144" i="9"/>
  <c r="G144" i="9"/>
  <c r="F144" i="9"/>
  <c r="E144" i="9"/>
  <c r="D144" i="9"/>
  <c r="C144" i="9"/>
  <c r="B144" i="9"/>
  <c r="D144" i="10"/>
  <c r="C144" i="10"/>
  <c r="B144" i="10"/>
  <c r="E144" i="10"/>
  <c r="E144" i="12"/>
  <c r="D144" i="12"/>
  <c r="C144" i="12"/>
  <c r="B144" i="12"/>
  <c r="D144" i="11"/>
  <c r="C144" i="11"/>
  <c r="B144" i="11"/>
  <c r="E144" i="11"/>
  <c r="C145" i="2" l="1"/>
  <c r="D145" i="2"/>
  <c r="E145" i="2"/>
  <c r="F145" i="2"/>
  <c r="T146" i="13"/>
  <c r="U145" i="13" s="1"/>
  <c r="S146" i="13"/>
  <c r="R146" i="13"/>
  <c r="Q146" i="13"/>
  <c r="P146" i="13"/>
  <c r="O146" i="13"/>
  <c r="N146" i="13"/>
  <c r="M146" i="13"/>
  <c r="L146" i="13"/>
  <c r="K146" i="13"/>
  <c r="J146" i="13"/>
  <c r="I146" i="13"/>
  <c r="H146" i="13"/>
  <c r="G146" i="13"/>
  <c r="F146" i="13"/>
  <c r="E146" i="13"/>
  <c r="D146" i="13"/>
  <c r="C146" i="13"/>
  <c r="B146" i="13"/>
  <c r="A146" i="11"/>
  <c r="A146" i="12"/>
  <c r="A146" i="10"/>
  <c r="A146" i="9"/>
  <c r="A146" i="8"/>
  <c r="A146" i="7"/>
  <c r="A146" i="6"/>
  <c r="A146" i="5"/>
  <c r="F146" i="5" s="1"/>
  <c r="A146" i="1"/>
  <c r="A146" i="2"/>
  <c r="B146" i="2" s="1"/>
  <c r="A147" i="13"/>
  <c r="AF145" i="1"/>
  <c r="AE145" i="1"/>
  <c r="AD145" i="1"/>
  <c r="AC145" i="1"/>
  <c r="AB145" i="1"/>
  <c r="AA145" i="1"/>
  <c r="Z145" i="1"/>
  <c r="Y145" i="1"/>
  <c r="X146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D145" i="6"/>
  <c r="E145" i="6"/>
  <c r="B145" i="6"/>
  <c r="C145" i="6"/>
  <c r="E145" i="7"/>
  <c r="D145" i="7"/>
  <c r="C145" i="7"/>
  <c r="B145" i="7"/>
  <c r="G145" i="8"/>
  <c r="F145" i="8"/>
  <c r="E145" i="8"/>
  <c r="D145" i="8"/>
  <c r="B145" i="8"/>
  <c r="C145" i="8"/>
  <c r="H145" i="9"/>
  <c r="G145" i="9"/>
  <c r="F145" i="9"/>
  <c r="E145" i="9"/>
  <c r="D145" i="9"/>
  <c r="C145" i="9"/>
  <c r="B145" i="9"/>
  <c r="D145" i="10"/>
  <c r="C145" i="10"/>
  <c r="B145" i="10"/>
  <c r="E145" i="10"/>
  <c r="E145" i="12"/>
  <c r="D145" i="12"/>
  <c r="C145" i="12"/>
  <c r="B145" i="12"/>
  <c r="D145" i="11"/>
  <c r="C145" i="11"/>
  <c r="B145" i="11"/>
  <c r="E145" i="11"/>
  <c r="E146" i="2" l="1"/>
  <c r="F146" i="2"/>
  <c r="C146" i="2"/>
  <c r="D146" i="2"/>
  <c r="T147" i="13"/>
  <c r="U146" i="13" s="1"/>
  <c r="S147" i="13"/>
  <c r="R147" i="13"/>
  <c r="Q147" i="13"/>
  <c r="P147" i="13"/>
  <c r="O147" i="13"/>
  <c r="N147" i="13"/>
  <c r="M147" i="13"/>
  <c r="L147" i="13"/>
  <c r="K147" i="13"/>
  <c r="J147" i="13"/>
  <c r="I147" i="13"/>
  <c r="H147" i="13"/>
  <c r="G147" i="13"/>
  <c r="F147" i="13"/>
  <c r="E147" i="13"/>
  <c r="D147" i="13"/>
  <c r="C147" i="13"/>
  <c r="B147" i="13"/>
  <c r="A147" i="11"/>
  <c r="A147" i="12"/>
  <c r="A147" i="10"/>
  <c r="A147" i="9"/>
  <c r="A147" i="8"/>
  <c r="A147" i="7"/>
  <c r="A147" i="6"/>
  <c r="A147" i="5"/>
  <c r="F147" i="5" s="1"/>
  <c r="A147" i="1"/>
  <c r="A147" i="2"/>
  <c r="B147" i="2" s="1"/>
  <c r="A148" i="13"/>
  <c r="AF146" i="1"/>
  <c r="AE146" i="1"/>
  <c r="AD146" i="1"/>
  <c r="AC146" i="1"/>
  <c r="AB146" i="1"/>
  <c r="AA146" i="1"/>
  <c r="Z146" i="1"/>
  <c r="Y146" i="1"/>
  <c r="X147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D146" i="6"/>
  <c r="E146" i="6"/>
  <c r="B146" i="6"/>
  <c r="C146" i="6"/>
  <c r="E146" i="7"/>
  <c r="D146" i="7"/>
  <c r="C146" i="7"/>
  <c r="B146" i="7"/>
  <c r="G146" i="8"/>
  <c r="F146" i="8"/>
  <c r="E146" i="8"/>
  <c r="D146" i="8"/>
  <c r="B146" i="8"/>
  <c r="C146" i="8"/>
  <c r="H146" i="9"/>
  <c r="G146" i="9"/>
  <c r="F146" i="9"/>
  <c r="E146" i="9"/>
  <c r="D146" i="9"/>
  <c r="C146" i="9"/>
  <c r="B146" i="9"/>
  <c r="D146" i="10"/>
  <c r="C146" i="10"/>
  <c r="B146" i="10"/>
  <c r="E146" i="10"/>
  <c r="E146" i="12"/>
  <c r="D146" i="12"/>
  <c r="C146" i="12"/>
  <c r="B146" i="12"/>
  <c r="D146" i="11"/>
  <c r="C146" i="11"/>
  <c r="B146" i="11"/>
  <c r="E146" i="11"/>
  <c r="C147" i="2" l="1"/>
  <c r="D147" i="2"/>
  <c r="E147" i="2"/>
  <c r="F147" i="2"/>
  <c r="T148" i="13"/>
  <c r="U147" i="13" s="1"/>
  <c r="S148" i="13"/>
  <c r="R148" i="13"/>
  <c r="Q148" i="13"/>
  <c r="P148" i="13"/>
  <c r="O148" i="13"/>
  <c r="N148" i="13"/>
  <c r="M148" i="13"/>
  <c r="L148" i="13"/>
  <c r="K148" i="13"/>
  <c r="J148" i="13"/>
  <c r="I148" i="13"/>
  <c r="H148" i="13"/>
  <c r="G148" i="13"/>
  <c r="F148" i="13"/>
  <c r="E148" i="13"/>
  <c r="D148" i="13"/>
  <c r="C148" i="13"/>
  <c r="B148" i="13"/>
  <c r="A148" i="11"/>
  <c r="A148" i="12"/>
  <c r="A148" i="10"/>
  <c r="A148" i="9"/>
  <c r="A148" i="8"/>
  <c r="A148" i="7"/>
  <c r="A148" i="6"/>
  <c r="A148" i="5"/>
  <c r="F148" i="5" s="1"/>
  <c r="A148" i="1"/>
  <c r="A148" i="2"/>
  <c r="B148" i="2" s="1"/>
  <c r="A149" i="13"/>
  <c r="AF147" i="1"/>
  <c r="AE147" i="1"/>
  <c r="AD147" i="1"/>
  <c r="AC147" i="1"/>
  <c r="AB147" i="1"/>
  <c r="AA147" i="1"/>
  <c r="Z147" i="1"/>
  <c r="Y147" i="1"/>
  <c r="X148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D147" i="6"/>
  <c r="E147" i="6"/>
  <c r="B147" i="6"/>
  <c r="C147" i="6"/>
  <c r="E147" i="7"/>
  <c r="D147" i="7"/>
  <c r="C147" i="7"/>
  <c r="B147" i="7"/>
  <c r="G147" i="8"/>
  <c r="F147" i="8"/>
  <c r="E147" i="8"/>
  <c r="D147" i="8"/>
  <c r="B147" i="8"/>
  <c r="C147" i="8"/>
  <c r="H147" i="9"/>
  <c r="G147" i="9"/>
  <c r="F147" i="9"/>
  <c r="E147" i="9"/>
  <c r="D147" i="9"/>
  <c r="C147" i="9"/>
  <c r="B147" i="9"/>
  <c r="D147" i="10"/>
  <c r="C147" i="10"/>
  <c r="B147" i="10"/>
  <c r="E147" i="10"/>
  <c r="E147" i="12"/>
  <c r="D147" i="12"/>
  <c r="C147" i="12"/>
  <c r="B147" i="12"/>
  <c r="D147" i="11"/>
  <c r="C147" i="11"/>
  <c r="B147" i="11"/>
  <c r="E147" i="11"/>
  <c r="D148" i="2" l="1"/>
  <c r="E148" i="2"/>
  <c r="C148" i="2"/>
  <c r="F148" i="2"/>
  <c r="T149" i="13"/>
  <c r="U148" i="13" s="1"/>
  <c r="S149" i="13"/>
  <c r="R149" i="13"/>
  <c r="Q149" i="13"/>
  <c r="P149" i="13"/>
  <c r="O149" i="13"/>
  <c r="N149" i="13"/>
  <c r="M149" i="13"/>
  <c r="L149" i="13"/>
  <c r="K149" i="13"/>
  <c r="J149" i="13"/>
  <c r="I149" i="13"/>
  <c r="H149" i="13"/>
  <c r="G149" i="13"/>
  <c r="F149" i="13"/>
  <c r="E149" i="13"/>
  <c r="D149" i="13"/>
  <c r="C149" i="13"/>
  <c r="B149" i="13"/>
  <c r="A149" i="11"/>
  <c r="A149" i="12"/>
  <c r="A149" i="10"/>
  <c r="A149" i="9"/>
  <c r="A149" i="8"/>
  <c r="A149" i="7"/>
  <c r="A149" i="6"/>
  <c r="A149" i="5"/>
  <c r="F149" i="5" s="1"/>
  <c r="A149" i="1"/>
  <c r="A149" i="2"/>
  <c r="B149" i="2" s="1"/>
  <c r="A150" i="13"/>
  <c r="AF148" i="1"/>
  <c r="AE148" i="1"/>
  <c r="AD148" i="1"/>
  <c r="AC148" i="1"/>
  <c r="AB148" i="1"/>
  <c r="AA148" i="1"/>
  <c r="Z148" i="1"/>
  <c r="Y148" i="1"/>
  <c r="X149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D148" i="6"/>
  <c r="E148" i="6"/>
  <c r="B148" i="6"/>
  <c r="C148" i="6"/>
  <c r="E148" i="7"/>
  <c r="D148" i="7"/>
  <c r="C148" i="7"/>
  <c r="B148" i="7"/>
  <c r="G148" i="8"/>
  <c r="F148" i="8"/>
  <c r="E148" i="8"/>
  <c r="D148" i="8"/>
  <c r="B148" i="8"/>
  <c r="C148" i="8"/>
  <c r="H148" i="9"/>
  <c r="G148" i="9"/>
  <c r="F148" i="9"/>
  <c r="E148" i="9"/>
  <c r="D148" i="9"/>
  <c r="C148" i="9"/>
  <c r="B148" i="9"/>
  <c r="D148" i="10"/>
  <c r="C148" i="10"/>
  <c r="B148" i="10"/>
  <c r="E148" i="10"/>
  <c r="E148" i="12"/>
  <c r="D148" i="12"/>
  <c r="C148" i="12"/>
  <c r="B148" i="12"/>
  <c r="D148" i="11"/>
  <c r="C148" i="11"/>
  <c r="B148" i="11"/>
  <c r="E148" i="11"/>
  <c r="E149" i="2" l="1"/>
  <c r="F149" i="2"/>
  <c r="C149" i="2"/>
  <c r="D149" i="2"/>
  <c r="T150" i="13"/>
  <c r="U149" i="13" s="1"/>
  <c r="S150" i="13"/>
  <c r="R150" i="13"/>
  <c r="Q150" i="13"/>
  <c r="P150" i="13"/>
  <c r="O150" i="13"/>
  <c r="N150" i="13"/>
  <c r="M150" i="13"/>
  <c r="L150" i="13"/>
  <c r="K150" i="13"/>
  <c r="J150" i="13"/>
  <c r="I150" i="13"/>
  <c r="H150" i="13"/>
  <c r="G150" i="13"/>
  <c r="F150" i="13"/>
  <c r="E150" i="13"/>
  <c r="D150" i="13"/>
  <c r="C150" i="13"/>
  <c r="B150" i="13"/>
  <c r="A150" i="11"/>
  <c r="A150" i="12"/>
  <c r="A150" i="10"/>
  <c r="A150" i="9"/>
  <c r="A150" i="8"/>
  <c r="A150" i="7"/>
  <c r="A150" i="6"/>
  <c r="A150" i="5"/>
  <c r="F150" i="5" s="1"/>
  <c r="A150" i="1"/>
  <c r="A150" i="2"/>
  <c r="B150" i="2" s="1"/>
  <c r="A151" i="13"/>
  <c r="AF149" i="1"/>
  <c r="AE149" i="1"/>
  <c r="AD149" i="1"/>
  <c r="AC149" i="1"/>
  <c r="AB149" i="1"/>
  <c r="AA149" i="1"/>
  <c r="Z149" i="1"/>
  <c r="Y149" i="1"/>
  <c r="X150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D149" i="6"/>
  <c r="E149" i="6"/>
  <c r="B149" i="6"/>
  <c r="C149" i="6"/>
  <c r="E149" i="7"/>
  <c r="D149" i="7"/>
  <c r="C149" i="7"/>
  <c r="B149" i="7"/>
  <c r="G149" i="8"/>
  <c r="F149" i="8"/>
  <c r="E149" i="8"/>
  <c r="D149" i="8"/>
  <c r="B149" i="8"/>
  <c r="C149" i="8"/>
  <c r="H149" i="9"/>
  <c r="G149" i="9"/>
  <c r="F149" i="9"/>
  <c r="E149" i="9"/>
  <c r="D149" i="9"/>
  <c r="C149" i="9"/>
  <c r="B149" i="9"/>
  <c r="D149" i="10"/>
  <c r="C149" i="10"/>
  <c r="B149" i="10"/>
  <c r="E149" i="10"/>
  <c r="E149" i="12"/>
  <c r="D149" i="12"/>
  <c r="C149" i="12"/>
  <c r="B149" i="12"/>
  <c r="D149" i="11"/>
  <c r="C149" i="11"/>
  <c r="B149" i="11"/>
  <c r="E149" i="11"/>
  <c r="D150" i="2" l="1"/>
  <c r="E150" i="2"/>
  <c r="C150" i="2"/>
  <c r="F150" i="2"/>
  <c r="T151" i="13"/>
  <c r="U150" i="13" s="1"/>
  <c r="S151" i="13"/>
  <c r="R151" i="13"/>
  <c r="Q151" i="13"/>
  <c r="P151" i="13"/>
  <c r="O151" i="13"/>
  <c r="N151" i="13"/>
  <c r="M151" i="13"/>
  <c r="L151" i="13"/>
  <c r="K151" i="13"/>
  <c r="J151" i="13"/>
  <c r="I151" i="13"/>
  <c r="H151" i="13"/>
  <c r="G151" i="13"/>
  <c r="F151" i="13"/>
  <c r="E151" i="13"/>
  <c r="D151" i="13"/>
  <c r="C151" i="13"/>
  <c r="B151" i="13"/>
  <c r="A151" i="11"/>
  <c r="A151" i="12"/>
  <c r="A151" i="10"/>
  <c r="A151" i="9"/>
  <c r="A151" i="8"/>
  <c r="A151" i="7"/>
  <c r="A151" i="6"/>
  <c r="A151" i="5"/>
  <c r="F151" i="5" s="1"/>
  <c r="A151" i="1"/>
  <c r="A151" i="2"/>
  <c r="B151" i="2" s="1"/>
  <c r="A152" i="13"/>
  <c r="AF150" i="1"/>
  <c r="AE150" i="1"/>
  <c r="AD150" i="1"/>
  <c r="AC150" i="1"/>
  <c r="AB150" i="1"/>
  <c r="AA150" i="1"/>
  <c r="Z150" i="1"/>
  <c r="Y150" i="1"/>
  <c r="X151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D150" i="6"/>
  <c r="E150" i="6"/>
  <c r="B150" i="6"/>
  <c r="C150" i="6"/>
  <c r="E150" i="7"/>
  <c r="D150" i="7"/>
  <c r="C150" i="7"/>
  <c r="B150" i="7"/>
  <c r="G150" i="8"/>
  <c r="F150" i="8"/>
  <c r="E150" i="8"/>
  <c r="D150" i="8"/>
  <c r="B150" i="8"/>
  <c r="C150" i="8"/>
  <c r="H150" i="9"/>
  <c r="G150" i="9"/>
  <c r="F150" i="9"/>
  <c r="E150" i="9"/>
  <c r="D150" i="9"/>
  <c r="C150" i="9"/>
  <c r="B150" i="9"/>
  <c r="D150" i="10"/>
  <c r="C150" i="10"/>
  <c r="B150" i="10"/>
  <c r="E150" i="10"/>
  <c r="E150" i="12"/>
  <c r="D150" i="12"/>
  <c r="C150" i="12"/>
  <c r="B150" i="12"/>
  <c r="D150" i="11"/>
  <c r="C150" i="11"/>
  <c r="B150" i="11"/>
  <c r="E150" i="11"/>
  <c r="C151" i="2" l="1"/>
  <c r="F151" i="2"/>
  <c r="D151" i="2"/>
  <c r="E151" i="2"/>
  <c r="T152" i="13"/>
  <c r="U151" i="13" s="1"/>
  <c r="S152" i="13"/>
  <c r="R152" i="13"/>
  <c r="Q152" i="13"/>
  <c r="P152" i="13"/>
  <c r="O152" i="13"/>
  <c r="N152" i="13"/>
  <c r="M152" i="13"/>
  <c r="L152" i="13"/>
  <c r="K152" i="13"/>
  <c r="J152" i="13"/>
  <c r="I152" i="13"/>
  <c r="H152" i="13"/>
  <c r="G152" i="13"/>
  <c r="F152" i="13"/>
  <c r="E152" i="13"/>
  <c r="D152" i="13"/>
  <c r="C152" i="13"/>
  <c r="B152" i="13"/>
  <c r="A152" i="11"/>
  <c r="A152" i="12"/>
  <c r="A152" i="10"/>
  <c r="A152" i="9"/>
  <c r="A152" i="8"/>
  <c r="A152" i="7"/>
  <c r="A152" i="6"/>
  <c r="A152" i="5"/>
  <c r="F152" i="5" s="1"/>
  <c r="A152" i="1"/>
  <c r="A152" i="2"/>
  <c r="B152" i="2" s="1"/>
  <c r="A153" i="13"/>
  <c r="AF151" i="1"/>
  <c r="AE151" i="1"/>
  <c r="AD151" i="1"/>
  <c r="AC151" i="1"/>
  <c r="AB151" i="1"/>
  <c r="AA151" i="1"/>
  <c r="Z151" i="1"/>
  <c r="Y151" i="1"/>
  <c r="X152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D151" i="6"/>
  <c r="E151" i="6"/>
  <c r="B151" i="6"/>
  <c r="C151" i="6"/>
  <c r="E151" i="7"/>
  <c r="D151" i="7"/>
  <c r="C151" i="7"/>
  <c r="B151" i="7"/>
  <c r="G151" i="8"/>
  <c r="F151" i="8"/>
  <c r="E151" i="8"/>
  <c r="D151" i="8"/>
  <c r="B151" i="8"/>
  <c r="C151" i="8"/>
  <c r="H151" i="9"/>
  <c r="G151" i="9"/>
  <c r="F151" i="9"/>
  <c r="E151" i="9"/>
  <c r="D151" i="9"/>
  <c r="C151" i="9"/>
  <c r="B151" i="9"/>
  <c r="D151" i="10"/>
  <c r="C151" i="10"/>
  <c r="B151" i="10"/>
  <c r="E151" i="10"/>
  <c r="E151" i="12"/>
  <c r="D151" i="12"/>
  <c r="C151" i="12"/>
  <c r="B151" i="12"/>
  <c r="D151" i="11"/>
  <c r="C151" i="11"/>
  <c r="B151" i="11"/>
  <c r="E151" i="11"/>
  <c r="E152" i="2" l="1"/>
  <c r="F152" i="2"/>
  <c r="C152" i="2"/>
  <c r="D152" i="2"/>
  <c r="T153" i="13"/>
  <c r="U152" i="13" s="1"/>
  <c r="S153" i="13"/>
  <c r="R153" i="13"/>
  <c r="Q153" i="13"/>
  <c r="P153" i="13"/>
  <c r="O153" i="13"/>
  <c r="N153" i="13"/>
  <c r="M153" i="13"/>
  <c r="L153" i="13"/>
  <c r="K153" i="13"/>
  <c r="J153" i="13"/>
  <c r="I153" i="13"/>
  <c r="H153" i="13"/>
  <c r="G153" i="13"/>
  <c r="F153" i="13"/>
  <c r="E153" i="13"/>
  <c r="D153" i="13"/>
  <c r="C153" i="13"/>
  <c r="B153" i="13"/>
  <c r="A153" i="11"/>
  <c r="A153" i="12"/>
  <c r="A153" i="10"/>
  <c r="A153" i="9"/>
  <c r="A153" i="8"/>
  <c r="A153" i="7"/>
  <c r="A153" i="6"/>
  <c r="A153" i="5"/>
  <c r="F153" i="5" s="1"/>
  <c r="A153" i="1"/>
  <c r="A153" i="2"/>
  <c r="B153" i="2" s="1"/>
  <c r="A154" i="13"/>
  <c r="AF152" i="1"/>
  <c r="AE152" i="1"/>
  <c r="AD152" i="1"/>
  <c r="AC152" i="1"/>
  <c r="AB152" i="1"/>
  <c r="AA152" i="1"/>
  <c r="Z152" i="1"/>
  <c r="Y152" i="1"/>
  <c r="X153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D152" i="6"/>
  <c r="E152" i="6"/>
  <c r="B152" i="6"/>
  <c r="C152" i="6"/>
  <c r="E152" i="7"/>
  <c r="D152" i="7"/>
  <c r="C152" i="7"/>
  <c r="B152" i="7"/>
  <c r="G152" i="8"/>
  <c r="F152" i="8"/>
  <c r="E152" i="8"/>
  <c r="D152" i="8"/>
  <c r="B152" i="8"/>
  <c r="C152" i="8"/>
  <c r="H152" i="9"/>
  <c r="G152" i="9"/>
  <c r="F152" i="9"/>
  <c r="E152" i="9"/>
  <c r="D152" i="9"/>
  <c r="C152" i="9"/>
  <c r="B152" i="9"/>
  <c r="D152" i="10"/>
  <c r="C152" i="10"/>
  <c r="B152" i="10"/>
  <c r="E152" i="10"/>
  <c r="E152" i="12"/>
  <c r="D152" i="12"/>
  <c r="C152" i="12"/>
  <c r="B152" i="12"/>
  <c r="D152" i="11"/>
  <c r="C152" i="11"/>
  <c r="B152" i="11"/>
  <c r="E152" i="11"/>
  <c r="E153" i="2" l="1"/>
  <c r="F153" i="2"/>
  <c r="C153" i="2"/>
  <c r="D153" i="2"/>
  <c r="T154" i="13"/>
  <c r="U153" i="13" s="1"/>
  <c r="S154" i="13"/>
  <c r="R154" i="13"/>
  <c r="Q154" i="13"/>
  <c r="P154" i="13"/>
  <c r="O154" i="13"/>
  <c r="N154" i="13"/>
  <c r="M154" i="13"/>
  <c r="L154" i="13"/>
  <c r="K154" i="13"/>
  <c r="J154" i="13"/>
  <c r="I154" i="13"/>
  <c r="H154" i="13"/>
  <c r="G154" i="13"/>
  <c r="F154" i="13"/>
  <c r="E154" i="13"/>
  <c r="D154" i="13"/>
  <c r="C154" i="13"/>
  <c r="B154" i="13"/>
  <c r="A154" i="11"/>
  <c r="A154" i="12"/>
  <c r="A154" i="10"/>
  <c r="A154" i="9"/>
  <c r="A154" i="8"/>
  <c r="A154" i="7"/>
  <c r="A154" i="6"/>
  <c r="A154" i="5"/>
  <c r="F154" i="5" s="1"/>
  <c r="A154" i="1"/>
  <c r="A154" i="2"/>
  <c r="B154" i="2" s="1"/>
  <c r="A155" i="13"/>
  <c r="AF153" i="1"/>
  <c r="AE153" i="1"/>
  <c r="AD153" i="1"/>
  <c r="AC153" i="1"/>
  <c r="AB153" i="1"/>
  <c r="AA153" i="1"/>
  <c r="Z153" i="1"/>
  <c r="Y153" i="1"/>
  <c r="X154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D153" i="6"/>
  <c r="E153" i="6"/>
  <c r="B153" i="6"/>
  <c r="C153" i="6"/>
  <c r="E153" i="7"/>
  <c r="D153" i="7"/>
  <c r="C153" i="7"/>
  <c r="B153" i="7"/>
  <c r="G153" i="8"/>
  <c r="F153" i="8"/>
  <c r="E153" i="8"/>
  <c r="D153" i="8"/>
  <c r="B153" i="8"/>
  <c r="C153" i="8"/>
  <c r="H153" i="9"/>
  <c r="G153" i="9"/>
  <c r="F153" i="9"/>
  <c r="E153" i="9"/>
  <c r="D153" i="9"/>
  <c r="C153" i="9"/>
  <c r="B153" i="9"/>
  <c r="D153" i="10"/>
  <c r="C153" i="10"/>
  <c r="B153" i="10"/>
  <c r="E153" i="10"/>
  <c r="E153" i="12"/>
  <c r="D153" i="12"/>
  <c r="C153" i="12"/>
  <c r="B153" i="12"/>
  <c r="D153" i="11"/>
  <c r="C153" i="11"/>
  <c r="B153" i="11"/>
  <c r="E153" i="11"/>
  <c r="C154" i="2" l="1"/>
  <c r="D154" i="2"/>
  <c r="E154" i="2"/>
  <c r="F154" i="2"/>
  <c r="T155" i="13"/>
  <c r="U154" i="13" s="1"/>
  <c r="S155" i="13"/>
  <c r="R155" i="13"/>
  <c r="Q155" i="13"/>
  <c r="P155" i="13"/>
  <c r="O155" i="13"/>
  <c r="N155" i="13"/>
  <c r="M155" i="13"/>
  <c r="L155" i="13"/>
  <c r="K155" i="13"/>
  <c r="J155" i="13"/>
  <c r="I155" i="13"/>
  <c r="H155" i="13"/>
  <c r="G155" i="13"/>
  <c r="F155" i="13"/>
  <c r="E155" i="13"/>
  <c r="D155" i="13"/>
  <c r="C155" i="13"/>
  <c r="B155" i="13"/>
  <c r="A155" i="11"/>
  <c r="A155" i="12"/>
  <c r="A155" i="10"/>
  <c r="A155" i="9"/>
  <c r="A155" i="8"/>
  <c r="A155" i="7"/>
  <c r="A155" i="6"/>
  <c r="A155" i="5"/>
  <c r="F155" i="5" s="1"/>
  <c r="A155" i="1"/>
  <c r="A155" i="2"/>
  <c r="B155" i="2" s="1"/>
  <c r="A156" i="13"/>
  <c r="AF154" i="1"/>
  <c r="AE154" i="1"/>
  <c r="AD154" i="1"/>
  <c r="AC154" i="1"/>
  <c r="AB154" i="1"/>
  <c r="AA154" i="1"/>
  <c r="Z154" i="1"/>
  <c r="Y154" i="1"/>
  <c r="X155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D154" i="6"/>
  <c r="E154" i="6"/>
  <c r="B154" i="6"/>
  <c r="C154" i="6"/>
  <c r="E154" i="7"/>
  <c r="D154" i="7"/>
  <c r="C154" i="7"/>
  <c r="B154" i="7"/>
  <c r="G154" i="8"/>
  <c r="F154" i="8"/>
  <c r="E154" i="8"/>
  <c r="D154" i="8"/>
  <c r="B154" i="8"/>
  <c r="C154" i="8"/>
  <c r="H154" i="9"/>
  <c r="G154" i="9"/>
  <c r="F154" i="9"/>
  <c r="E154" i="9"/>
  <c r="D154" i="9"/>
  <c r="C154" i="9"/>
  <c r="B154" i="9"/>
  <c r="D154" i="10"/>
  <c r="C154" i="10"/>
  <c r="B154" i="10"/>
  <c r="E154" i="10"/>
  <c r="E154" i="12"/>
  <c r="D154" i="12"/>
  <c r="C154" i="12"/>
  <c r="B154" i="12"/>
  <c r="D154" i="11"/>
  <c r="C154" i="11"/>
  <c r="B154" i="11"/>
  <c r="E154" i="11"/>
  <c r="C155" i="2" l="1"/>
  <c r="D155" i="2"/>
  <c r="E155" i="2"/>
  <c r="F155" i="2"/>
  <c r="T156" i="13"/>
  <c r="U155" i="13" s="1"/>
  <c r="S156" i="13"/>
  <c r="R156" i="13"/>
  <c r="Q156" i="13"/>
  <c r="P156" i="13"/>
  <c r="O156" i="13"/>
  <c r="N156" i="13"/>
  <c r="M156" i="13"/>
  <c r="L156" i="13"/>
  <c r="K156" i="13"/>
  <c r="J156" i="13"/>
  <c r="I156" i="13"/>
  <c r="H156" i="13"/>
  <c r="G156" i="13"/>
  <c r="F156" i="13"/>
  <c r="E156" i="13"/>
  <c r="D156" i="13"/>
  <c r="C156" i="13"/>
  <c r="B156" i="13"/>
  <c r="A156" i="11"/>
  <c r="A156" i="12"/>
  <c r="A156" i="10"/>
  <c r="A156" i="9"/>
  <c r="A156" i="8"/>
  <c r="A156" i="7"/>
  <c r="A156" i="6"/>
  <c r="A156" i="5"/>
  <c r="F156" i="5" s="1"/>
  <c r="A156" i="1"/>
  <c r="A156" i="2"/>
  <c r="B156" i="2" s="1"/>
  <c r="A157" i="13"/>
  <c r="AF155" i="1"/>
  <c r="AE155" i="1"/>
  <c r="AD155" i="1"/>
  <c r="AC155" i="1"/>
  <c r="AB155" i="1"/>
  <c r="AA155" i="1"/>
  <c r="Z155" i="1"/>
  <c r="Y155" i="1"/>
  <c r="X156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D155" i="6"/>
  <c r="E155" i="6"/>
  <c r="B155" i="6"/>
  <c r="C155" i="6"/>
  <c r="E155" i="7"/>
  <c r="D155" i="7"/>
  <c r="C155" i="7"/>
  <c r="B155" i="7"/>
  <c r="G155" i="8"/>
  <c r="F155" i="8"/>
  <c r="E155" i="8"/>
  <c r="D155" i="8"/>
  <c r="B155" i="8"/>
  <c r="C155" i="8"/>
  <c r="H155" i="9"/>
  <c r="G155" i="9"/>
  <c r="F155" i="9"/>
  <c r="E155" i="9"/>
  <c r="D155" i="9"/>
  <c r="C155" i="9"/>
  <c r="B155" i="9"/>
  <c r="D155" i="10"/>
  <c r="C155" i="10"/>
  <c r="B155" i="10"/>
  <c r="E155" i="10"/>
  <c r="E155" i="12"/>
  <c r="D155" i="12"/>
  <c r="C155" i="12"/>
  <c r="B155" i="12"/>
  <c r="D155" i="11"/>
  <c r="C155" i="11"/>
  <c r="B155" i="11"/>
  <c r="E155" i="11"/>
  <c r="E156" i="2" l="1"/>
  <c r="F156" i="2"/>
  <c r="C156" i="2"/>
  <c r="D156" i="2"/>
  <c r="T157" i="13"/>
  <c r="U156" i="13" s="1"/>
  <c r="S157" i="13"/>
  <c r="R157" i="13"/>
  <c r="Q157" i="13"/>
  <c r="P157" i="13"/>
  <c r="O157" i="13"/>
  <c r="N157" i="13"/>
  <c r="M157" i="13"/>
  <c r="L157" i="13"/>
  <c r="K157" i="13"/>
  <c r="J157" i="13"/>
  <c r="I157" i="13"/>
  <c r="H157" i="13"/>
  <c r="G157" i="13"/>
  <c r="F157" i="13"/>
  <c r="E157" i="13"/>
  <c r="D157" i="13"/>
  <c r="C157" i="13"/>
  <c r="B157" i="13"/>
  <c r="A157" i="11"/>
  <c r="A157" i="12"/>
  <c r="A157" i="10"/>
  <c r="A157" i="9"/>
  <c r="A157" i="8"/>
  <c r="A157" i="7"/>
  <c r="A157" i="6"/>
  <c r="A157" i="5"/>
  <c r="F157" i="5" s="1"/>
  <c r="A157" i="1"/>
  <c r="A157" i="2"/>
  <c r="B157" i="2" s="1"/>
  <c r="A158" i="13"/>
  <c r="AF156" i="1"/>
  <c r="AE156" i="1"/>
  <c r="AD156" i="1"/>
  <c r="AC156" i="1"/>
  <c r="AB156" i="1"/>
  <c r="AA156" i="1"/>
  <c r="Z156" i="1"/>
  <c r="Y156" i="1"/>
  <c r="X157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D156" i="6"/>
  <c r="E156" i="6"/>
  <c r="B156" i="6"/>
  <c r="C156" i="6"/>
  <c r="E156" i="7"/>
  <c r="D156" i="7"/>
  <c r="C156" i="7"/>
  <c r="B156" i="7"/>
  <c r="G156" i="8"/>
  <c r="F156" i="8"/>
  <c r="E156" i="8"/>
  <c r="D156" i="8"/>
  <c r="B156" i="8"/>
  <c r="C156" i="8"/>
  <c r="H156" i="9"/>
  <c r="G156" i="9"/>
  <c r="F156" i="9"/>
  <c r="E156" i="9"/>
  <c r="D156" i="9"/>
  <c r="C156" i="9"/>
  <c r="B156" i="9"/>
  <c r="D156" i="10"/>
  <c r="C156" i="10"/>
  <c r="B156" i="10"/>
  <c r="E156" i="10"/>
  <c r="E156" i="12"/>
  <c r="D156" i="12"/>
  <c r="C156" i="12"/>
  <c r="B156" i="12"/>
  <c r="D156" i="11"/>
  <c r="C156" i="11"/>
  <c r="B156" i="11"/>
  <c r="E156" i="11"/>
  <c r="D157" i="2" l="1"/>
  <c r="C157" i="2"/>
  <c r="E157" i="2"/>
  <c r="F157" i="2"/>
  <c r="T158" i="13"/>
  <c r="U157" i="13" s="1"/>
  <c r="S158" i="13"/>
  <c r="R158" i="13"/>
  <c r="Q158" i="13"/>
  <c r="P158" i="13"/>
  <c r="O158" i="13"/>
  <c r="N158" i="13"/>
  <c r="M158" i="13"/>
  <c r="L158" i="13"/>
  <c r="K158" i="13"/>
  <c r="J158" i="13"/>
  <c r="I158" i="13"/>
  <c r="H158" i="13"/>
  <c r="G158" i="13"/>
  <c r="F158" i="13"/>
  <c r="E158" i="13"/>
  <c r="D158" i="13"/>
  <c r="C158" i="13"/>
  <c r="B158" i="13"/>
  <c r="A158" i="11"/>
  <c r="A158" i="12"/>
  <c r="A158" i="10"/>
  <c r="A158" i="9"/>
  <c r="A158" i="8"/>
  <c r="A158" i="7"/>
  <c r="A158" i="6"/>
  <c r="A158" i="5"/>
  <c r="F158" i="5" s="1"/>
  <c r="A158" i="1"/>
  <c r="A158" i="2"/>
  <c r="B158" i="2" s="1"/>
  <c r="A159" i="13"/>
  <c r="AF157" i="1"/>
  <c r="AE157" i="1"/>
  <c r="AD157" i="1"/>
  <c r="AC157" i="1"/>
  <c r="AB157" i="1"/>
  <c r="AA157" i="1"/>
  <c r="Z157" i="1"/>
  <c r="Y157" i="1"/>
  <c r="X158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D157" i="6"/>
  <c r="E157" i="6"/>
  <c r="B157" i="6"/>
  <c r="C157" i="6"/>
  <c r="E157" i="7"/>
  <c r="D157" i="7"/>
  <c r="C157" i="7"/>
  <c r="B157" i="7"/>
  <c r="G157" i="8"/>
  <c r="F157" i="8"/>
  <c r="E157" i="8"/>
  <c r="D157" i="8"/>
  <c r="B157" i="8"/>
  <c r="C157" i="8"/>
  <c r="H157" i="9"/>
  <c r="G157" i="9"/>
  <c r="F157" i="9"/>
  <c r="E157" i="9"/>
  <c r="D157" i="9"/>
  <c r="C157" i="9"/>
  <c r="B157" i="9"/>
  <c r="D157" i="10"/>
  <c r="C157" i="10"/>
  <c r="B157" i="10"/>
  <c r="E157" i="10"/>
  <c r="E157" i="12"/>
  <c r="D157" i="12"/>
  <c r="C157" i="12"/>
  <c r="B157" i="12"/>
  <c r="D157" i="11"/>
  <c r="C157" i="11"/>
  <c r="B157" i="11"/>
  <c r="E157" i="11"/>
  <c r="C158" i="2" l="1"/>
  <c r="D158" i="2"/>
  <c r="E158" i="2"/>
  <c r="F158" i="2"/>
  <c r="T159" i="13"/>
  <c r="U158" i="13" s="1"/>
  <c r="S159" i="13"/>
  <c r="R159" i="13"/>
  <c r="Q159" i="13"/>
  <c r="P159" i="13"/>
  <c r="O159" i="13"/>
  <c r="N159" i="13"/>
  <c r="M159" i="13"/>
  <c r="L159" i="13"/>
  <c r="K159" i="13"/>
  <c r="J159" i="13"/>
  <c r="I159" i="13"/>
  <c r="H159" i="13"/>
  <c r="G159" i="13"/>
  <c r="F159" i="13"/>
  <c r="E159" i="13"/>
  <c r="D159" i="13"/>
  <c r="C159" i="13"/>
  <c r="B159" i="13"/>
  <c r="A159" i="11"/>
  <c r="A159" i="12"/>
  <c r="A159" i="10"/>
  <c r="A159" i="9"/>
  <c r="A159" i="8"/>
  <c r="A159" i="7"/>
  <c r="A159" i="6"/>
  <c r="A159" i="5"/>
  <c r="F159" i="5" s="1"/>
  <c r="A159" i="1"/>
  <c r="A159" i="2"/>
  <c r="B159" i="2" s="1"/>
  <c r="A160" i="13"/>
  <c r="AF158" i="1"/>
  <c r="AE158" i="1"/>
  <c r="AD158" i="1"/>
  <c r="AC158" i="1"/>
  <c r="AB158" i="1"/>
  <c r="AA158" i="1"/>
  <c r="Z158" i="1"/>
  <c r="Y158" i="1"/>
  <c r="X159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D158" i="6"/>
  <c r="E158" i="6"/>
  <c r="B158" i="6"/>
  <c r="C158" i="6"/>
  <c r="E158" i="7"/>
  <c r="D158" i="7"/>
  <c r="C158" i="7"/>
  <c r="B158" i="7"/>
  <c r="G158" i="8"/>
  <c r="F158" i="8"/>
  <c r="E158" i="8"/>
  <c r="D158" i="8"/>
  <c r="B158" i="8"/>
  <c r="C158" i="8"/>
  <c r="H158" i="9"/>
  <c r="G158" i="9"/>
  <c r="F158" i="9"/>
  <c r="E158" i="9"/>
  <c r="D158" i="9"/>
  <c r="C158" i="9"/>
  <c r="B158" i="9"/>
  <c r="D158" i="10"/>
  <c r="C158" i="10"/>
  <c r="B158" i="10"/>
  <c r="E158" i="10"/>
  <c r="E158" i="12"/>
  <c r="D158" i="12"/>
  <c r="C158" i="12"/>
  <c r="B158" i="12"/>
  <c r="D158" i="11"/>
  <c r="C158" i="11"/>
  <c r="B158" i="11"/>
  <c r="E158" i="11"/>
  <c r="E159" i="2" l="1"/>
  <c r="F159" i="2"/>
  <c r="C159" i="2"/>
  <c r="D159" i="2"/>
  <c r="T160" i="13"/>
  <c r="U159" i="13" s="1"/>
  <c r="S160" i="13"/>
  <c r="R160" i="13"/>
  <c r="Q160" i="13"/>
  <c r="P160" i="13"/>
  <c r="O160" i="13"/>
  <c r="N160" i="13"/>
  <c r="M160" i="13"/>
  <c r="L160" i="13"/>
  <c r="K160" i="13"/>
  <c r="J160" i="13"/>
  <c r="I160" i="13"/>
  <c r="H160" i="13"/>
  <c r="G160" i="13"/>
  <c r="F160" i="13"/>
  <c r="E160" i="13"/>
  <c r="D160" i="13"/>
  <c r="C160" i="13"/>
  <c r="B160" i="13"/>
  <c r="A160" i="11"/>
  <c r="A160" i="12"/>
  <c r="A160" i="10"/>
  <c r="A160" i="9"/>
  <c r="A160" i="8"/>
  <c r="A160" i="7"/>
  <c r="A160" i="6"/>
  <c r="A160" i="5"/>
  <c r="F160" i="5" s="1"/>
  <c r="A160" i="1"/>
  <c r="A160" i="2"/>
  <c r="B160" i="2" s="1"/>
  <c r="A161" i="13"/>
  <c r="AF159" i="1"/>
  <c r="AE159" i="1"/>
  <c r="AD159" i="1"/>
  <c r="AC159" i="1"/>
  <c r="AB159" i="1"/>
  <c r="AA159" i="1"/>
  <c r="Z159" i="1"/>
  <c r="Y159" i="1"/>
  <c r="X160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D159" i="6"/>
  <c r="E159" i="6"/>
  <c r="B159" i="6"/>
  <c r="C159" i="6"/>
  <c r="E159" i="7"/>
  <c r="D159" i="7"/>
  <c r="C159" i="7"/>
  <c r="B159" i="7"/>
  <c r="G159" i="8"/>
  <c r="F159" i="8"/>
  <c r="E159" i="8"/>
  <c r="D159" i="8"/>
  <c r="B159" i="8"/>
  <c r="C159" i="8"/>
  <c r="H159" i="9"/>
  <c r="G159" i="9"/>
  <c r="F159" i="9"/>
  <c r="E159" i="9"/>
  <c r="D159" i="9"/>
  <c r="C159" i="9"/>
  <c r="B159" i="9"/>
  <c r="D159" i="10"/>
  <c r="C159" i="10"/>
  <c r="B159" i="10"/>
  <c r="E159" i="10"/>
  <c r="E159" i="12"/>
  <c r="D159" i="12"/>
  <c r="C159" i="12"/>
  <c r="B159" i="12"/>
  <c r="D159" i="11"/>
  <c r="C159" i="11"/>
  <c r="B159" i="11"/>
  <c r="E159" i="11"/>
  <c r="D160" i="2" l="1"/>
  <c r="E160" i="2"/>
  <c r="C160" i="2"/>
  <c r="F160" i="2"/>
  <c r="T161" i="13"/>
  <c r="U160" i="13" s="1"/>
  <c r="S161" i="13"/>
  <c r="R161" i="13"/>
  <c r="Q161" i="13"/>
  <c r="P161" i="13"/>
  <c r="O161" i="13"/>
  <c r="N161" i="13"/>
  <c r="M161" i="13"/>
  <c r="L161" i="13"/>
  <c r="K161" i="13"/>
  <c r="J161" i="13"/>
  <c r="I161" i="13"/>
  <c r="H161" i="13"/>
  <c r="G161" i="13"/>
  <c r="F161" i="13"/>
  <c r="E161" i="13"/>
  <c r="D161" i="13"/>
  <c r="C161" i="13"/>
  <c r="B161" i="13"/>
  <c r="A161" i="11"/>
  <c r="A161" i="12"/>
  <c r="A161" i="10"/>
  <c r="A161" i="9"/>
  <c r="A161" i="8"/>
  <c r="A161" i="7"/>
  <c r="A161" i="6"/>
  <c r="A161" i="5"/>
  <c r="F161" i="5" s="1"/>
  <c r="A161" i="1"/>
  <c r="A161" i="2"/>
  <c r="B161" i="2" s="1"/>
  <c r="A162" i="13"/>
  <c r="AF160" i="1"/>
  <c r="AE160" i="1"/>
  <c r="AD160" i="1"/>
  <c r="AC160" i="1"/>
  <c r="AB160" i="1"/>
  <c r="AA160" i="1"/>
  <c r="Z160" i="1"/>
  <c r="Y160" i="1"/>
  <c r="X161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D160" i="6"/>
  <c r="E160" i="6"/>
  <c r="B160" i="6"/>
  <c r="C160" i="6"/>
  <c r="E160" i="7"/>
  <c r="D160" i="7"/>
  <c r="C160" i="7"/>
  <c r="B160" i="7"/>
  <c r="G160" i="8"/>
  <c r="F160" i="8"/>
  <c r="E160" i="8"/>
  <c r="D160" i="8"/>
  <c r="B160" i="8"/>
  <c r="C160" i="8"/>
  <c r="H160" i="9"/>
  <c r="G160" i="9"/>
  <c r="F160" i="9"/>
  <c r="E160" i="9"/>
  <c r="D160" i="9"/>
  <c r="C160" i="9"/>
  <c r="B160" i="9"/>
  <c r="D160" i="10"/>
  <c r="C160" i="10"/>
  <c r="B160" i="10"/>
  <c r="E160" i="10"/>
  <c r="E160" i="12"/>
  <c r="D160" i="12"/>
  <c r="C160" i="12"/>
  <c r="B160" i="12"/>
  <c r="D160" i="11"/>
  <c r="C160" i="11"/>
  <c r="B160" i="11"/>
  <c r="E160" i="11"/>
  <c r="C161" i="2" l="1"/>
  <c r="D161" i="2"/>
  <c r="E161" i="2"/>
  <c r="F161" i="2"/>
  <c r="T162" i="13"/>
  <c r="U161" i="13" s="1"/>
  <c r="S162" i="13"/>
  <c r="R162" i="13"/>
  <c r="Q162" i="13"/>
  <c r="P162" i="13"/>
  <c r="O162" i="13"/>
  <c r="N162" i="13"/>
  <c r="M162" i="13"/>
  <c r="L162" i="13"/>
  <c r="K162" i="13"/>
  <c r="J162" i="13"/>
  <c r="I162" i="13"/>
  <c r="H162" i="13"/>
  <c r="G162" i="13"/>
  <c r="F162" i="13"/>
  <c r="E162" i="13"/>
  <c r="D162" i="13"/>
  <c r="C162" i="13"/>
  <c r="B162" i="13"/>
  <c r="A162" i="11"/>
  <c r="A162" i="12"/>
  <c r="A162" i="10"/>
  <c r="A162" i="9"/>
  <c r="A162" i="8"/>
  <c r="A162" i="7"/>
  <c r="A162" i="6"/>
  <c r="A162" i="5"/>
  <c r="F162" i="5" s="1"/>
  <c r="A162" i="1"/>
  <c r="A162" i="2"/>
  <c r="B162" i="2" s="1"/>
  <c r="A163" i="13"/>
  <c r="AF161" i="1"/>
  <c r="AE161" i="1"/>
  <c r="AD161" i="1"/>
  <c r="AC161" i="1"/>
  <c r="AB161" i="1"/>
  <c r="AA161" i="1"/>
  <c r="Z161" i="1"/>
  <c r="Y161" i="1"/>
  <c r="X162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D161" i="6"/>
  <c r="E161" i="6"/>
  <c r="B161" i="6"/>
  <c r="C161" i="6"/>
  <c r="E161" i="7"/>
  <c r="D161" i="7"/>
  <c r="C161" i="7"/>
  <c r="B161" i="7"/>
  <c r="G161" i="8"/>
  <c r="F161" i="8"/>
  <c r="E161" i="8"/>
  <c r="D161" i="8"/>
  <c r="B161" i="8"/>
  <c r="C161" i="8"/>
  <c r="H161" i="9"/>
  <c r="G161" i="9"/>
  <c r="F161" i="9"/>
  <c r="E161" i="9"/>
  <c r="D161" i="9"/>
  <c r="C161" i="9"/>
  <c r="B161" i="9"/>
  <c r="D161" i="10"/>
  <c r="C161" i="10"/>
  <c r="B161" i="10"/>
  <c r="E161" i="10"/>
  <c r="E161" i="12"/>
  <c r="D161" i="12"/>
  <c r="C161" i="12"/>
  <c r="B161" i="12"/>
  <c r="D161" i="11"/>
  <c r="C161" i="11"/>
  <c r="B161" i="11"/>
  <c r="E161" i="11"/>
  <c r="F162" i="2"/>
  <c r="E162" i="2"/>
  <c r="C162" i="2" l="1"/>
  <c r="D162" i="2"/>
  <c r="T163" i="13"/>
  <c r="U162" i="13" s="1"/>
  <c r="S163" i="13"/>
  <c r="R163" i="13"/>
  <c r="Q163" i="13"/>
  <c r="P163" i="13"/>
  <c r="O163" i="13"/>
  <c r="N163" i="13"/>
  <c r="M163" i="13"/>
  <c r="L163" i="13"/>
  <c r="K163" i="13"/>
  <c r="J163" i="13"/>
  <c r="I163" i="13"/>
  <c r="H163" i="13"/>
  <c r="G163" i="13"/>
  <c r="F163" i="13"/>
  <c r="E163" i="13"/>
  <c r="D163" i="13"/>
  <c r="C163" i="13"/>
  <c r="B163" i="13"/>
  <c r="A163" i="11"/>
  <c r="A163" i="12"/>
  <c r="A163" i="10"/>
  <c r="A163" i="9"/>
  <c r="A163" i="8"/>
  <c r="A163" i="7"/>
  <c r="A163" i="6"/>
  <c r="A163" i="5"/>
  <c r="F163" i="5" s="1"/>
  <c r="A163" i="1"/>
  <c r="A163" i="2"/>
  <c r="B163" i="2" s="1"/>
  <c r="A164" i="13"/>
  <c r="AF162" i="1"/>
  <c r="AE162" i="1"/>
  <c r="AD162" i="1"/>
  <c r="AC162" i="1"/>
  <c r="AB162" i="1"/>
  <c r="AA162" i="1"/>
  <c r="Z162" i="1"/>
  <c r="Y162" i="1"/>
  <c r="X163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D162" i="6"/>
  <c r="E162" i="6"/>
  <c r="B162" i="6"/>
  <c r="C162" i="6"/>
  <c r="E162" i="7"/>
  <c r="D162" i="7"/>
  <c r="C162" i="7"/>
  <c r="B162" i="7"/>
  <c r="G162" i="8"/>
  <c r="F162" i="8"/>
  <c r="E162" i="8"/>
  <c r="D162" i="8"/>
  <c r="B162" i="8"/>
  <c r="C162" i="8"/>
  <c r="H162" i="9"/>
  <c r="G162" i="9"/>
  <c r="F162" i="9"/>
  <c r="E162" i="9"/>
  <c r="D162" i="9"/>
  <c r="C162" i="9"/>
  <c r="B162" i="9"/>
  <c r="D162" i="10"/>
  <c r="C162" i="10"/>
  <c r="B162" i="10"/>
  <c r="E162" i="10"/>
  <c r="E162" i="12"/>
  <c r="D162" i="12"/>
  <c r="C162" i="12"/>
  <c r="B162" i="12"/>
  <c r="D162" i="11"/>
  <c r="C162" i="11"/>
  <c r="B162" i="11"/>
  <c r="E162" i="11"/>
  <c r="E163" i="2" l="1"/>
  <c r="F163" i="2"/>
  <c r="C163" i="2"/>
  <c r="D163" i="2"/>
  <c r="T164" i="13"/>
  <c r="U163" i="13" s="1"/>
  <c r="S164" i="13"/>
  <c r="R164" i="13"/>
  <c r="Q164" i="13"/>
  <c r="P164" i="13"/>
  <c r="O164" i="13"/>
  <c r="N164" i="13"/>
  <c r="M164" i="13"/>
  <c r="L164" i="13"/>
  <c r="K164" i="13"/>
  <c r="J164" i="13"/>
  <c r="I164" i="13"/>
  <c r="H164" i="13"/>
  <c r="G164" i="13"/>
  <c r="F164" i="13"/>
  <c r="E164" i="13"/>
  <c r="D164" i="13"/>
  <c r="C164" i="13"/>
  <c r="B164" i="13"/>
  <c r="A164" i="11"/>
  <c r="A164" i="12"/>
  <c r="A164" i="10"/>
  <c r="A164" i="9"/>
  <c r="A164" i="8"/>
  <c r="A164" i="7"/>
  <c r="A164" i="6"/>
  <c r="A164" i="5"/>
  <c r="F164" i="5" s="1"/>
  <c r="A164" i="1"/>
  <c r="A164" i="2"/>
  <c r="B164" i="2" s="1"/>
  <c r="A165" i="13"/>
  <c r="AF163" i="1"/>
  <c r="AE163" i="1"/>
  <c r="AD163" i="1"/>
  <c r="AC163" i="1"/>
  <c r="AB163" i="1"/>
  <c r="AA163" i="1"/>
  <c r="Z163" i="1"/>
  <c r="Y163" i="1"/>
  <c r="X164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D163" i="6"/>
  <c r="E163" i="6"/>
  <c r="B163" i="6"/>
  <c r="C163" i="6"/>
  <c r="E163" i="7"/>
  <c r="D163" i="7"/>
  <c r="C163" i="7"/>
  <c r="B163" i="7"/>
  <c r="G163" i="8"/>
  <c r="F163" i="8"/>
  <c r="E163" i="8"/>
  <c r="D163" i="8"/>
  <c r="B163" i="8"/>
  <c r="C163" i="8"/>
  <c r="H163" i="9"/>
  <c r="G163" i="9"/>
  <c r="F163" i="9"/>
  <c r="E163" i="9"/>
  <c r="D163" i="9"/>
  <c r="C163" i="9"/>
  <c r="B163" i="9"/>
  <c r="D163" i="10"/>
  <c r="C163" i="10"/>
  <c r="B163" i="10"/>
  <c r="E163" i="10"/>
  <c r="E163" i="12"/>
  <c r="D163" i="12"/>
  <c r="C163" i="12"/>
  <c r="B163" i="12"/>
  <c r="D163" i="11"/>
  <c r="C163" i="11"/>
  <c r="B163" i="11"/>
  <c r="E163" i="11"/>
  <c r="C164" i="2" l="1"/>
  <c r="D164" i="2"/>
  <c r="E164" i="2"/>
  <c r="F164" i="2"/>
  <c r="T165" i="13"/>
  <c r="U164" i="13" s="1"/>
  <c r="S165" i="13"/>
  <c r="R165" i="13"/>
  <c r="Q165" i="13"/>
  <c r="P165" i="13"/>
  <c r="O165" i="13"/>
  <c r="N165" i="13"/>
  <c r="M165" i="13"/>
  <c r="L165" i="13"/>
  <c r="K165" i="13"/>
  <c r="J165" i="13"/>
  <c r="I165" i="13"/>
  <c r="H165" i="13"/>
  <c r="G165" i="13"/>
  <c r="F165" i="13"/>
  <c r="E165" i="13"/>
  <c r="D165" i="13"/>
  <c r="C165" i="13"/>
  <c r="B165" i="13"/>
  <c r="A165" i="11"/>
  <c r="A165" i="12"/>
  <c r="A165" i="10"/>
  <c r="A165" i="9"/>
  <c r="A165" i="8"/>
  <c r="A165" i="7"/>
  <c r="A165" i="6"/>
  <c r="A165" i="5"/>
  <c r="F165" i="5" s="1"/>
  <c r="A165" i="1"/>
  <c r="A165" i="2"/>
  <c r="B165" i="2" s="1"/>
  <c r="A166" i="13"/>
  <c r="AF164" i="1"/>
  <c r="AE164" i="1"/>
  <c r="AD164" i="1"/>
  <c r="AC164" i="1"/>
  <c r="AB164" i="1"/>
  <c r="AA164" i="1"/>
  <c r="Z164" i="1"/>
  <c r="Y164" i="1"/>
  <c r="X165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D164" i="6"/>
  <c r="E164" i="6"/>
  <c r="B164" i="6"/>
  <c r="C164" i="6"/>
  <c r="E164" i="7"/>
  <c r="D164" i="7"/>
  <c r="C164" i="7"/>
  <c r="B164" i="7"/>
  <c r="G164" i="8"/>
  <c r="F164" i="8"/>
  <c r="E164" i="8"/>
  <c r="D164" i="8"/>
  <c r="B164" i="8"/>
  <c r="C164" i="8"/>
  <c r="H164" i="9"/>
  <c r="G164" i="9"/>
  <c r="F164" i="9"/>
  <c r="E164" i="9"/>
  <c r="D164" i="9"/>
  <c r="C164" i="9"/>
  <c r="B164" i="9"/>
  <c r="D164" i="10"/>
  <c r="C164" i="10"/>
  <c r="B164" i="10"/>
  <c r="E164" i="10"/>
  <c r="E164" i="12"/>
  <c r="D164" i="12"/>
  <c r="C164" i="12"/>
  <c r="B164" i="12"/>
  <c r="D164" i="11"/>
  <c r="C164" i="11"/>
  <c r="B164" i="11"/>
  <c r="E164" i="11"/>
  <c r="C165" i="2" l="1"/>
  <c r="D165" i="2"/>
  <c r="E165" i="2"/>
  <c r="F165" i="2"/>
  <c r="T166" i="13"/>
  <c r="U165" i="13" s="1"/>
  <c r="S166" i="13"/>
  <c r="R166" i="13"/>
  <c r="Q166" i="13"/>
  <c r="P166" i="13"/>
  <c r="O166" i="13"/>
  <c r="N166" i="13"/>
  <c r="M166" i="13"/>
  <c r="L166" i="13"/>
  <c r="K166" i="13"/>
  <c r="J166" i="13"/>
  <c r="I166" i="13"/>
  <c r="H166" i="13"/>
  <c r="G166" i="13"/>
  <c r="F166" i="13"/>
  <c r="E166" i="13"/>
  <c r="D166" i="13"/>
  <c r="C166" i="13"/>
  <c r="B166" i="13"/>
  <c r="A166" i="11"/>
  <c r="A166" i="12"/>
  <c r="A166" i="10"/>
  <c r="A166" i="9"/>
  <c r="A166" i="8"/>
  <c r="A166" i="7"/>
  <c r="A166" i="6"/>
  <c r="A166" i="5"/>
  <c r="F166" i="5" s="1"/>
  <c r="A166" i="1"/>
  <c r="A166" i="2"/>
  <c r="B166" i="2" s="1"/>
  <c r="A167" i="13"/>
  <c r="AF165" i="1"/>
  <c r="AE165" i="1"/>
  <c r="AD165" i="1"/>
  <c r="AC165" i="1"/>
  <c r="AB165" i="1"/>
  <c r="AA165" i="1"/>
  <c r="Z165" i="1"/>
  <c r="Y165" i="1"/>
  <c r="X166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D165" i="6"/>
  <c r="E165" i="6"/>
  <c r="B165" i="6"/>
  <c r="C165" i="6"/>
  <c r="E165" i="7"/>
  <c r="D165" i="7"/>
  <c r="C165" i="7"/>
  <c r="B165" i="7"/>
  <c r="G165" i="8"/>
  <c r="F165" i="8"/>
  <c r="E165" i="8"/>
  <c r="D165" i="8"/>
  <c r="B165" i="8"/>
  <c r="C165" i="8"/>
  <c r="H165" i="9"/>
  <c r="G165" i="9"/>
  <c r="F165" i="9"/>
  <c r="E165" i="9"/>
  <c r="D165" i="9"/>
  <c r="C165" i="9"/>
  <c r="B165" i="9"/>
  <c r="D165" i="10"/>
  <c r="C165" i="10"/>
  <c r="B165" i="10"/>
  <c r="E165" i="10"/>
  <c r="E165" i="12"/>
  <c r="D165" i="12"/>
  <c r="C165" i="12"/>
  <c r="B165" i="12"/>
  <c r="D165" i="11"/>
  <c r="C165" i="11"/>
  <c r="B165" i="11"/>
  <c r="E165" i="11"/>
  <c r="F166" i="2"/>
  <c r="E166" i="2"/>
  <c r="C166" i="2" l="1"/>
  <c r="D166" i="2"/>
  <c r="T167" i="13"/>
  <c r="U166" i="13" s="1"/>
  <c r="S167" i="13"/>
  <c r="R167" i="13"/>
  <c r="Q167" i="13"/>
  <c r="P167" i="13"/>
  <c r="O167" i="13"/>
  <c r="N167" i="13"/>
  <c r="M167" i="13"/>
  <c r="L167" i="13"/>
  <c r="K167" i="13"/>
  <c r="J167" i="13"/>
  <c r="I167" i="13"/>
  <c r="H167" i="13"/>
  <c r="G167" i="13"/>
  <c r="F167" i="13"/>
  <c r="E167" i="13"/>
  <c r="D167" i="13"/>
  <c r="C167" i="13"/>
  <c r="B167" i="13"/>
  <c r="A167" i="11"/>
  <c r="A167" i="12"/>
  <c r="A167" i="10"/>
  <c r="A167" i="9"/>
  <c r="A167" i="8"/>
  <c r="A167" i="7"/>
  <c r="A167" i="6"/>
  <c r="A167" i="5"/>
  <c r="F167" i="5" s="1"/>
  <c r="A167" i="1"/>
  <c r="A167" i="2"/>
  <c r="B167" i="2" s="1"/>
  <c r="A168" i="13"/>
  <c r="AF166" i="1"/>
  <c r="AE166" i="1"/>
  <c r="AD166" i="1"/>
  <c r="AC166" i="1"/>
  <c r="AB166" i="1"/>
  <c r="AA166" i="1"/>
  <c r="Z166" i="1"/>
  <c r="Y166" i="1"/>
  <c r="X167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D166" i="6"/>
  <c r="E166" i="6"/>
  <c r="B166" i="6"/>
  <c r="C166" i="6"/>
  <c r="E166" i="7"/>
  <c r="D166" i="7"/>
  <c r="C166" i="7"/>
  <c r="B166" i="7"/>
  <c r="G166" i="8"/>
  <c r="F166" i="8"/>
  <c r="E166" i="8"/>
  <c r="D166" i="8"/>
  <c r="B166" i="8"/>
  <c r="C166" i="8"/>
  <c r="H166" i="9"/>
  <c r="G166" i="9"/>
  <c r="F166" i="9"/>
  <c r="E166" i="9"/>
  <c r="D166" i="9"/>
  <c r="C166" i="9"/>
  <c r="B166" i="9"/>
  <c r="D166" i="10"/>
  <c r="C166" i="10"/>
  <c r="B166" i="10"/>
  <c r="E166" i="10"/>
  <c r="E166" i="12"/>
  <c r="D166" i="12"/>
  <c r="C166" i="12"/>
  <c r="B166" i="12"/>
  <c r="D166" i="11"/>
  <c r="C166" i="11"/>
  <c r="B166" i="11"/>
  <c r="E166" i="11"/>
  <c r="C167" i="2" l="1"/>
  <c r="E167" i="2"/>
  <c r="D167" i="2"/>
  <c r="F167" i="2"/>
  <c r="T168" i="13"/>
  <c r="U167" i="13" s="1"/>
  <c r="S168" i="13"/>
  <c r="R168" i="13"/>
  <c r="Q168" i="13"/>
  <c r="P168" i="13"/>
  <c r="O168" i="13"/>
  <c r="N168" i="13"/>
  <c r="M168" i="13"/>
  <c r="L168" i="13"/>
  <c r="K168" i="13"/>
  <c r="J168" i="13"/>
  <c r="I168" i="13"/>
  <c r="H168" i="13"/>
  <c r="G168" i="13"/>
  <c r="F168" i="13"/>
  <c r="E168" i="13"/>
  <c r="D168" i="13"/>
  <c r="C168" i="13"/>
  <c r="B168" i="13"/>
  <c r="A168" i="11"/>
  <c r="A168" i="12"/>
  <c r="A168" i="10"/>
  <c r="A168" i="9"/>
  <c r="A168" i="8"/>
  <c r="A168" i="7"/>
  <c r="A168" i="6"/>
  <c r="A168" i="5"/>
  <c r="F168" i="5" s="1"/>
  <c r="A168" i="1"/>
  <c r="A168" i="2"/>
  <c r="B168" i="2" s="1"/>
  <c r="A169" i="13"/>
  <c r="AF167" i="1"/>
  <c r="AE167" i="1"/>
  <c r="AD167" i="1"/>
  <c r="AC167" i="1"/>
  <c r="AB167" i="1"/>
  <c r="AA167" i="1"/>
  <c r="Z167" i="1"/>
  <c r="Y167" i="1"/>
  <c r="X168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D167" i="6"/>
  <c r="E167" i="6"/>
  <c r="B167" i="6"/>
  <c r="C167" i="6"/>
  <c r="E167" i="7"/>
  <c r="D167" i="7"/>
  <c r="C167" i="7"/>
  <c r="B167" i="7"/>
  <c r="G167" i="8"/>
  <c r="F167" i="8"/>
  <c r="E167" i="8"/>
  <c r="D167" i="8"/>
  <c r="B167" i="8"/>
  <c r="C167" i="8"/>
  <c r="H167" i="9"/>
  <c r="G167" i="9"/>
  <c r="F167" i="9"/>
  <c r="E167" i="9"/>
  <c r="D167" i="9"/>
  <c r="C167" i="9"/>
  <c r="B167" i="9"/>
  <c r="D167" i="10"/>
  <c r="C167" i="10"/>
  <c r="B167" i="10"/>
  <c r="E167" i="10"/>
  <c r="E167" i="12"/>
  <c r="D167" i="12"/>
  <c r="C167" i="12"/>
  <c r="B167" i="12"/>
  <c r="D167" i="11"/>
  <c r="C167" i="11"/>
  <c r="B167" i="11"/>
  <c r="E167" i="11"/>
  <c r="C168" i="2" l="1"/>
  <c r="D168" i="2"/>
  <c r="E168" i="2"/>
  <c r="F168" i="2"/>
  <c r="T169" i="13"/>
  <c r="U168" i="13" s="1"/>
  <c r="S169" i="13"/>
  <c r="R169" i="13"/>
  <c r="Q169" i="13"/>
  <c r="P169" i="13"/>
  <c r="O169" i="13"/>
  <c r="N169" i="13"/>
  <c r="M169" i="13"/>
  <c r="L169" i="13"/>
  <c r="K169" i="13"/>
  <c r="J169" i="13"/>
  <c r="I169" i="13"/>
  <c r="H169" i="13"/>
  <c r="G169" i="13"/>
  <c r="F169" i="13"/>
  <c r="E169" i="13"/>
  <c r="D169" i="13"/>
  <c r="C169" i="13"/>
  <c r="B169" i="13"/>
  <c r="A169" i="11"/>
  <c r="A169" i="12"/>
  <c r="A169" i="10"/>
  <c r="A169" i="9"/>
  <c r="A169" i="8"/>
  <c r="A169" i="7"/>
  <c r="A169" i="6"/>
  <c r="A169" i="5"/>
  <c r="F169" i="5" s="1"/>
  <c r="A169" i="1"/>
  <c r="A169" i="2"/>
  <c r="B169" i="2" s="1"/>
  <c r="A170" i="13"/>
  <c r="AF168" i="1"/>
  <c r="AE168" i="1"/>
  <c r="AD168" i="1"/>
  <c r="AC168" i="1"/>
  <c r="AB168" i="1"/>
  <c r="AA168" i="1"/>
  <c r="Z168" i="1"/>
  <c r="Y168" i="1"/>
  <c r="X169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D168" i="6"/>
  <c r="E168" i="6"/>
  <c r="B168" i="6"/>
  <c r="C168" i="6"/>
  <c r="E168" i="7"/>
  <c r="D168" i="7"/>
  <c r="C168" i="7"/>
  <c r="B168" i="7"/>
  <c r="G168" i="8"/>
  <c r="F168" i="8"/>
  <c r="E168" i="8"/>
  <c r="D168" i="8"/>
  <c r="B168" i="8"/>
  <c r="C168" i="8"/>
  <c r="H168" i="9"/>
  <c r="G168" i="9"/>
  <c r="F168" i="9"/>
  <c r="E168" i="9"/>
  <c r="D168" i="9"/>
  <c r="C168" i="9"/>
  <c r="B168" i="9"/>
  <c r="D168" i="10"/>
  <c r="C168" i="10"/>
  <c r="B168" i="10"/>
  <c r="E168" i="10"/>
  <c r="E168" i="12"/>
  <c r="D168" i="12"/>
  <c r="C168" i="12"/>
  <c r="B168" i="12"/>
  <c r="D168" i="11"/>
  <c r="C168" i="11"/>
  <c r="B168" i="11"/>
  <c r="E168" i="11"/>
  <c r="C169" i="2" l="1"/>
  <c r="D169" i="2"/>
  <c r="E169" i="2"/>
  <c r="F169" i="2"/>
  <c r="T170" i="13"/>
  <c r="U169" i="13" s="1"/>
  <c r="S170" i="13"/>
  <c r="R170" i="13"/>
  <c r="Q170" i="13"/>
  <c r="P170" i="13"/>
  <c r="O170" i="13"/>
  <c r="N170" i="13"/>
  <c r="M170" i="13"/>
  <c r="L170" i="13"/>
  <c r="K170" i="13"/>
  <c r="J170" i="13"/>
  <c r="I170" i="13"/>
  <c r="H170" i="13"/>
  <c r="G170" i="13"/>
  <c r="F170" i="13"/>
  <c r="E170" i="13"/>
  <c r="D170" i="13"/>
  <c r="C170" i="13"/>
  <c r="B170" i="13"/>
  <c r="A170" i="11"/>
  <c r="A170" i="12"/>
  <c r="A170" i="10"/>
  <c r="A170" i="9"/>
  <c r="A170" i="8"/>
  <c r="A170" i="7"/>
  <c r="A170" i="6"/>
  <c r="A170" i="5"/>
  <c r="F170" i="5" s="1"/>
  <c r="A170" i="1"/>
  <c r="A170" i="2"/>
  <c r="B170" i="2" s="1"/>
  <c r="A171" i="13"/>
  <c r="AF169" i="1"/>
  <c r="AE169" i="1"/>
  <c r="AD169" i="1"/>
  <c r="AC169" i="1"/>
  <c r="AB169" i="1"/>
  <c r="AA169" i="1"/>
  <c r="Z169" i="1"/>
  <c r="Y169" i="1"/>
  <c r="X170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D169" i="6"/>
  <c r="E169" i="6"/>
  <c r="B169" i="6"/>
  <c r="C169" i="6"/>
  <c r="E169" i="7"/>
  <c r="D169" i="7"/>
  <c r="C169" i="7"/>
  <c r="B169" i="7"/>
  <c r="G169" i="8"/>
  <c r="F169" i="8"/>
  <c r="E169" i="8"/>
  <c r="D169" i="8"/>
  <c r="B169" i="8"/>
  <c r="C169" i="8"/>
  <c r="H169" i="9"/>
  <c r="G169" i="9"/>
  <c r="F169" i="9"/>
  <c r="E169" i="9"/>
  <c r="D169" i="9"/>
  <c r="C169" i="9"/>
  <c r="B169" i="9"/>
  <c r="D169" i="10"/>
  <c r="C169" i="10"/>
  <c r="B169" i="10"/>
  <c r="E169" i="10"/>
  <c r="E169" i="12"/>
  <c r="D169" i="12"/>
  <c r="C169" i="12"/>
  <c r="B169" i="12"/>
  <c r="D169" i="11"/>
  <c r="C169" i="11"/>
  <c r="B169" i="11"/>
  <c r="E169" i="11"/>
  <c r="E170" i="2" l="1"/>
  <c r="F170" i="2"/>
  <c r="C170" i="2"/>
  <c r="D170" i="2"/>
  <c r="T171" i="13"/>
  <c r="U170" i="13" s="1"/>
  <c r="S171" i="13"/>
  <c r="R171" i="13"/>
  <c r="Q171" i="13"/>
  <c r="P171" i="13"/>
  <c r="O171" i="13"/>
  <c r="N171" i="13"/>
  <c r="M171" i="13"/>
  <c r="L171" i="13"/>
  <c r="K171" i="13"/>
  <c r="J171" i="13"/>
  <c r="I171" i="13"/>
  <c r="H171" i="13"/>
  <c r="G171" i="13"/>
  <c r="F171" i="13"/>
  <c r="E171" i="13"/>
  <c r="D171" i="13"/>
  <c r="C171" i="13"/>
  <c r="B171" i="13"/>
  <c r="A171" i="11"/>
  <c r="A171" i="12"/>
  <c r="A171" i="10"/>
  <c r="A171" i="9"/>
  <c r="A171" i="8"/>
  <c r="A171" i="7"/>
  <c r="A171" i="6"/>
  <c r="A171" i="5"/>
  <c r="F171" i="5" s="1"/>
  <c r="A171" i="1"/>
  <c r="A171" i="2"/>
  <c r="B171" i="2" s="1"/>
  <c r="A172" i="13"/>
  <c r="AF170" i="1"/>
  <c r="AE170" i="1"/>
  <c r="AD170" i="1"/>
  <c r="AC170" i="1"/>
  <c r="AB170" i="1"/>
  <c r="AA170" i="1"/>
  <c r="Z170" i="1"/>
  <c r="Y170" i="1"/>
  <c r="X171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D170" i="6"/>
  <c r="E170" i="6"/>
  <c r="B170" i="6"/>
  <c r="C170" i="6"/>
  <c r="E170" i="7"/>
  <c r="D170" i="7"/>
  <c r="C170" i="7"/>
  <c r="B170" i="7"/>
  <c r="G170" i="8"/>
  <c r="F170" i="8"/>
  <c r="E170" i="8"/>
  <c r="D170" i="8"/>
  <c r="B170" i="8"/>
  <c r="C170" i="8"/>
  <c r="H170" i="9"/>
  <c r="G170" i="9"/>
  <c r="F170" i="9"/>
  <c r="E170" i="9"/>
  <c r="D170" i="9"/>
  <c r="C170" i="9"/>
  <c r="B170" i="9"/>
  <c r="D170" i="10"/>
  <c r="C170" i="10"/>
  <c r="B170" i="10"/>
  <c r="E170" i="10"/>
  <c r="E170" i="12"/>
  <c r="D170" i="12"/>
  <c r="C170" i="12"/>
  <c r="B170" i="12"/>
  <c r="D170" i="11"/>
  <c r="C170" i="11"/>
  <c r="B170" i="11"/>
  <c r="E170" i="11"/>
  <c r="D171" i="2" l="1"/>
  <c r="E171" i="2"/>
  <c r="C171" i="2"/>
  <c r="F171" i="2"/>
  <c r="T172" i="13"/>
  <c r="U171" i="13" s="1"/>
  <c r="S172" i="13"/>
  <c r="R172" i="13"/>
  <c r="Q172" i="13"/>
  <c r="P172" i="13"/>
  <c r="O172" i="13"/>
  <c r="N172" i="13"/>
  <c r="M172" i="13"/>
  <c r="L172" i="13"/>
  <c r="K172" i="13"/>
  <c r="J172" i="13"/>
  <c r="I172" i="13"/>
  <c r="H172" i="13"/>
  <c r="G172" i="13"/>
  <c r="F172" i="13"/>
  <c r="E172" i="13"/>
  <c r="D172" i="13"/>
  <c r="C172" i="13"/>
  <c r="B172" i="13"/>
  <c r="A172" i="11"/>
  <c r="A172" i="12"/>
  <c r="A172" i="10"/>
  <c r="A172" i="9"/>
  <c r="A172" i="8"/>
  <c r="A172" i="7"/>
  <c r="A172" i="6"/>
  <c r="A172" i="5"/>
  <c r="F172" i="5" s="1"/>
  <c r="A172" i="1"/>
  <c r="A172" i="2"/>
  <c r="B172" i="2" s="1"/>
  <c r="A173" i="13"/>
  <c r="AF171" i="1"/>
  <c r="AE171" i="1"/>
  <c r="AD171" i="1"/>
  <c r="AC171" i="1"/>
  <c r="AB171" i="1"/>
  <c r="AA171" i="1"/>
  <c r="Z171" i="1"/>
  <c r="Y171" i="1"/>
  <c r="X172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D171" i="6"/>
  <c r="E171" i="6"/>
  <c r="B171" i="6"/>
  <c r="C171" i="6"/>
  <c r="E171" i="7"/>
  <c r="D171" i="7"/>
  <c r="C171" i="7"/>
  <c r="B171" i="7"/>
  <c r="G171" i="8"/>
  <c r="F171" i="8"/>
  <c r="E171" i="8"/>
  <c r="D171" i="8"/>
  <c r="B171" i="8"/>
  <c r="C171" i="8"/>
  <c r="H171" i="9"/>
  <c r="G171" i="9"/>
  <c r="F171" i="9"/>
  <c r="E171" i="9"/>
  <c r="D171" i="9"/>
  <c r="C171" i="9"/>
  <c r="B171" i="9"/>
  <c r="D171" i="10"/>
  <c r="C171" i="10"/>
  <c r="B171" i="10"/>
  <c r="E171" i="10"/>
  <c r="E171" i="12"/>
  <c r="D171" i="12"/>
  <c r="C171" i="12"/>
  <c r="B171" i="12"/>
  <c r="D171" i="11"/>
  <c r="C171" i="11"/>
  <c r="B171" i="11"/>
  <c r="E171" i="11"/>
  <c r="C172" i="2" l="1"/>
  <c r="D172" i="2"/>
  <c r="E172" i="2"/>
  <c r="F172" i="2"/>
  <c r="T173" i="13"/>
  <c r="U172" i="13" s="1"/>
  <c r="S173" i="13"/>
  <c r="R173" i="13"/>
  <c r="Q173" i="13"/>
  <c r="P173" i="13"/>
  <c r="O173" i="13"/>
  <c r="N173" i="13"/>
  <c r="M173" i="13"/>
  <c r="L173" i="13"/>
  <c r="K173" i="13"/>
  <c r="J173" i="13"/>
  <c r="I173" i="13"/>
  <c r="H173" i="13"/>
  <c r="G173" i="13"/>
  <c r="F173" i="13"/>
  <c r="E173" i="13"/>
  <c r="D173" i="13"/>
  <c r="C173" i="13"/>
  <c r="B173" i="13"/>
  <c r="A173" i="11"/>
  <c r="A173" i="12"/>
  <c r="A173" i="10"/>
  <c r="A173" i="9"/>
  <c r="A173" i="8"/>
  <c r="A173" i="7"/>
  <c r="A173" i="6"/>
  <c r="A173" i="5"/>
  <c r="F173" i="5" s="1"/>
  <c r="A173" i="1"/>
  <c r="A173" i="2"/>
  <c r="B173" i="2" s="1"/>
  <c r="A174" i="13"/>
  <c r="AF172" i="1"/>
  <c r="AE172" i="1"/>
  <c r="AD172" i="1"/>
  <c r="AC172" i="1"/>
  <c r="AB172" i="1"/>
  <c r="AA172" i="1"/>
  <c r="Z172" i="1"/>
  <c r="Y172" i="1"/>
  <c r="X173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D172" i="6"/>
  <c r="E172" i="6"/>
  <c r="B172" i="6"/>
  <c r="C172" i="6"/>
  <c r="E172" i="7"/>
  <c r="D172" i="7"/>
  <c r="C172" i="7"/>
  <c r="B172" i="7"/>
  <c r="G172" i="8"/>
  <c r="F172" i="8"/>
  <c r="E172" i="8"/>
  <c r="D172" i="8"/>
  <c r="B172" i="8"/>
  <c r="C172" i="8"/>
  <c r="H172" i="9"/>
  <c r="G172" i="9"/>
  <c r="F172" i="9"/>
  <c r="E172" i="9"/>
  <c r="D172" i="9"/>
  <c r="C172" i="9"/>
  <c r="B172" i="9"/>
  <c r="D172" i="10"/>
  <c r="C172" i="10"/>
  <c r="B172" i="10"/>
  <c r="E172" i="10"/>
  <c r="E172" i="12"/>
  <c r="D172" i="12"/>
  <c r="C172" i="12"/>
  <c r="B172" i="12"/>
  <c r="D172" i="11"/>
  <c r="C172" i="11"/>
  <c r="B172" i="11"/>
  <c r="E172" i="11"/>
  <c r="F173" i="2" l="1"/>
  <c r="E173" i="2"/>
  <c r="C173" i="2"/>
  <c r="D173" i="2"/>
  <c r="T174" i="13"/>
  <c r="U173" i="13" s="1"/>
  <c r="S174" i="13"/>
  <c r="R174" i="13"/>
  <c r="Q174" i="13"/>
  <c r="P174" i="13"/>
  <c r="O174" i="13"/>
  <c r="N174" i="13"/>
  <c r="M174" i="13"/>
  <c r="L174" i="13"/>
  <c r="K174" i="13"/>
  <c r="J174" i="13"/>
  <c r="I174" i="13"/>
  <c r="H174" i="13"/>
  <c r="G174" i="13"/>
  <c r="F174" i="13"/>
  <c r="E174" i="13"/>
  <c r="D174" i="13"/>
  <c r="C174" i="13"/>
  <c r="B174" i="13"/>
  <c r="A174" i="11"/>
  <c r="A174" i="12"/>
  <c r="A174" i="10"/>
  <c r="A174" i="9"/>
  <c r="A174" i="8"/>
  <c r="A174" i="7"/>
  <c r="A174" i="6"/>
  <c r="A174" i="5"/>
  <c r="F174" i="5" s="1"/>
  <c r="A174" i="1"/>
  <c r="A174" i="2"/>
  <c r="B174" i="2" s="1"/>
  <c r="A175" i="13"/>
  <c r="AF173" i="1"/>
  <c r="AE173" i="1"/>
  <c r="AD173" i="1"/>
  <c r="AC173" i="1"/>
  <c r="AB173" i="1"/>
  <c r="AA173" i="1"/>
  <c r="Z173" i="1"/>
  <c r="Y173" i="1"/>
  <c r="X174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D173" i="6"/>
  <c r="E173" i="6"/>
  <c r="B173" i="6"/>
  <c r="C173" i="6"/>
  <c r="E173" i="7"/>
  <c r="D173" i="7"/>
  <c r="C173" i="7"/>
  <c r="B173" i="7"/>
  <c r="G173" i="8"/>
  <c r="F173" i="8"/>
  <c r="E173" i="8"/>
  <c r="D173" i="8"/>
  <c r="B173" i="8"/>
  <c r="C173" i="8"/>
  <c r="H173" i="9"/>
  <c r="G173" i="9"/>
  <c r="F173" i="9"/>
  <c r="E173" i="9"/>
  <c r="D173" i="9"/>
  <c r="C173" i="9"/>
  <c r="B173" i="9"/>
  <c r="D173" i="10"/>
  <c r="C173" i="10"/>
  <c r="B173" i="10"/>
  <c r="E173" i="10"/>
  <c r="E173" i="12"/>
  <c r="D173" i="12"/>
  <c r="C173" i="12"/>
  <c r="B173" i="12"/>
  <c r="D173" i="11"/>
  <c r="C173" i="11"/>
  <c r="B173" i="11"/>
  <c r="E173" i="11"/>
  <c r="D174" i="2" l="1"/>
  <c r="C174" i="2"/>
  <c r="E174" i="2"/>
  <c r="F174" i="2"/>
  <c r="T175" i="13"/>
  <c r="U174" i="13" s="1"/>
  <c r="S175" i="13"/>
  <c r="R175" i="13"/>
  <c r="Q175" i="13"/>
  <c r="P175" i="13"/>
  <c r="O175" i="13"/>
  <c r="N175" i="13"/>
  <c r="M175" i="13"/>
  <c r="L175" i="13"/>
  <c r="K175" i="13"/>
  <c r="J175" i="13"/>
  <c r="I175" i="13"/>
  <c r="H175" i="13"/>
  <c r="G175" i="13"/>
  <c r="F175" i="13"/>
  <c r="E175" i="13"/>
  <c r="D175" i="13"/>
  <c r="C175" i="13"/>
  <c r="B175" i="13"/>
  <c r="A175" i="11"/>
  <c r="A175" i="12"/>
  <c r="A175" i="10"/>
  <c r="A175" i="9"/>
  <c r="A175" i="8"/>
  <c r="A175" i="7"/>
  <c r="A175" i="6"/>
  <c r="A175" i="5"/>
  <c r="F175" i="5" s="1"/>
  <c r="A175" i="1"/>
  <c r="A175" i="2"/>
  <c r="B175" i="2" s="1"/>
  <c r="A176" i="13"/>
  <c r="AF174" i="1"/>
  <c r="AE174" i="1"/>
  <c r="AD174" i="1"/>
  <c r="AC174" i="1"/>
  <c r="AB174" i="1"/>
  <c r="AA174" i="1"/>
  <c r="Z174" i="1"/>
  <c r="Y174" i="1"/>
  <c r="X175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D174" i="6"/>
  <c r="E174" i="6"/>
  <c r="B174" i="6"/>
  <c r="C174" i="6"/>
  <c r="E174" i="7"/>
  <c r="D174" i="7"/>
  <c r="C174" i="7"/>
  <c r="B174" i="7"/>
  <c r="G174" i="8"/>
  <c r="F174" i="8"/>
  <c r="E174" i="8"/>
  <c r="D174" i="8"/>
  <c r="B174" i="8"/>
  <c r="C174" i="8"/>
  <c r="H174" i="9"/>
  <c r="G174" i="9"/>
  <c r="F174" i="9"/>
  <c r="E174" i="9"/>
  <c r="D174" i="9"/>
  <c r="C174" i="9"/>
  <c r="B174" i="9"/>
  <c r="D174" i="10"/>
  <c r="C174" i="10"/>
  <c r="B174" i="10"/>
  <c r="E174" i="10"/>
  <c r="E174" i="12"/>
  <c r="D174" i="12"/>
  <c r="C174" i="12"/>
  <c r="B174" i="12"/>
  <c r="D174" i="11"/>
  <c r="C174" i="11"/>
  <c r="B174" i="11"/>
  <c r="E174" i="11"/>
  <c r="C175" i="2" l="1"/>
  <c r="D175" i="2"/>
  <c r="E175" i="2"/>
  <c r="F175" i="2"/>
  <c r="T176" i="13"/>
  <c r="U175" i="13" s="1"/>
  <c r="S176" i="13"/>
  <c r="R176" i="13"/>
  <c r="Q176" i="13"/>
  <c r="P176" i="13"/>
  <c r="O176" i="13"/>
  <c r="N176" i="13"/>
  <c r="M176" i="13"/>
  <c r="L176" i="13"/>
  <c r="K176" i="13"/>
  <c r="J176" i="13"/>
  <c r="I176" i="13"/>
  <c r="H176" i="13"/>
  <c r="G176" i="13"/>
  <c r="F176" i="13"/>
  <c r="E176" i="13"/>
  <c r="D176" i="13"/>
  <c r="C176" i="13"/>
  <c r="B176" i="13"/>
  <c r="A176" i="11"/>
  <c r="A176" i="12"/>
  <c r="A176" i="10"/>
  <c r="A176" i="9"/>
  <c r="A176" i="8"/>
  <c r="A176" i="7"/>
  <c r="A176" i="6"/>
  <c r="A176" i="5"/>
  <c r="F176" i="5" s="1"/>
  <c r="A176" i="1"/>
  <c r="A176" i="2"/>
  <c r="B176" i="2" s="1"/>
  <c r="A177" i="13"/>
  <c r="AF175" i="1"/>
  <c r="AE175" i="1"/>
  <c r="AD175" i="1"/>
  <c r="AC175" i="1"/>
  <c r="AB175" i="1"/>
  <c r="AA175" i="1"/>
  <c r="Z175" i="1"/>
  <c r="Y175" i="1"/>
  <c r="X176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D175" i="6"/>
  <c r="E175" i="6"/>
  <c r="B175" i="6"/>
  <c r="C175" i="6"/>
  <c r="E175" i="7"/>
  <c r="D175" i="7"/>
  <c r="C175" i="7"/>
  <c r="B175" i="7"/>
  <c r="G175" i="8"/>
  <c r="F175" i="8"/>
  <c r="E175" i="8"/>
  <c r="D175" i="8"/>
  <c r="B175" i="8"/>
  <c r="C175" i="8"/>
  <c r="H175" i="9"/>
  <c r="G175" i="9"/>
  <c r="F175" i="9"/>
  <c r="E175" i="9"/>
  <c r="D175" i="9"/>
  <c r="C175" i="9"/>
  <c r="B175" i="9"/>
  <c r="D175" i="10"/>
  <c r="C175" i="10"/>
  <c r="B175" i="10"/>
  <c r="E175" i="10"/>
  <c r="E175" i="12"/>
  <c r="D175" i="12"/>
  <c r="C175" i="12"/>
  <c r="B175" i="12"/>
  <c r="D175" i="11"/>
  <c r="C175" i="11"/>
  <c r="B175" i="11"/>
  <c r="E175" i="11"/>
  <c r="F176" i="2" l="1"/>
  <c r="E176" i="2"/>
  <c r="C176" i="2"/>
  <c r="D176" i="2"/>
  <c r="T177" i="13"/>
  <c r="U176" i="13" s="1"/>
  <c r="S177" i="13"/>
  <c r="R177" i="13"/>
  <c r="Q177" i="13"/>
  <c r="P177" i="13"/>
  <c r="O177" i="13"/>
  <c r="N177" i="13"/>
  <c r="M177" i="13"/>
  <c r="L177" i="13"/>
  <c r="K177" i="13"/>
  <c r="J177" i="13"/>
  <c r="I177" i="13"/>
  <c r="H177" i="13"/>
  <c r="G177" i="13"/>
  <c r="F177" i="13"/>
  <c r="E177" i="13"/>
  <c r="D177" i="13"/>
  <c r="C177" i="13"/>
  <c r="B177" i="13"/>
  <c r="A177" i="11"/>
  <c r="A177" i="12"/>
  <c r="A177" i="10"/>
  <c r="A177" i="9"/>
  <c r="A177" i="8"/>
  <c r="A177" i="7"/>
  <c r="A177" i="6"/>
  <c r="A177" i="5"/>
  <c r="F177" i="5" s="1"/>
  <c r="A177" i="1"/>
  <c r="A177" i="2"/>
  <c r="B177" i="2" s="1"/>
  <c r="A178" i="13"/>
  <c r="AF176" i="1"/>
  <c r="AE176" i="1"/>
  <c r="AD176" i="1"/>
  <c r="AC176" i="1"/>
  <c r="AB176" i="1"/>
  <c r="AA176" i="1"/>
  <c r="Z176" i="1"/>
  <c r="Y176" i="1"/>
  <c r="X177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D176" i="6"/>
  <c r="E176" i="6"/>
  <c r="B176" i="6"/>
  <c r="C176" i="6"/>
  <c r="E176" i="7"/>
  <c r="D176" i="7"/>
  <c r="C176" i="7"/>
  <c r="B176" i="7"/>
  <c r="G176" i="8"/>
  <c r="F176" i="8"/>
  <c r="E176" i="8"/>
  <c r="D176" i="8"/>
  <c r="B176" i="8"/>
  <c r="C176" i="8"/>
  <c r="H176" i="9"/>
  <c r="G176" i="9"/>
  <c r="F176" i="9"/>
  <c r="E176" i="9"/>
  <c r="D176" i="9"/>
  <c r="C176" i="9"/>
  <c r="B176" i="9"/>
  <c r="D176" i="10"/>
  <c r="C176" i="10"/>
  <c r="B176" i="10"/>
  <c r="E176" i="10"/>
  <c r="E176" i="12"/>
  <c r="D176" i="12"/>
  <c r="C176" i="12"/>
  <c r="B176" i="12"/>
  <c r="D176" i="11"/>
  <c r="C176" i="11"/>
  <c r="B176" i="11"/>
  <c r="E176" i="11"/>
  <c r="C177" i="2" l="1"/>
  <c r="D177" i="2"/>
  <c r="E177" i="2"/>
  <c r="F177" i="2"/>
  <c r="T178" i="13"/>
  <c r="U177" i="13" s="1"/>
  <c r="S178" i="13"/>
  <c r="R178" i="13"/>
  <c r="Q178" i="13"/>
  <c r="P178" i="13"/>
  <c r="O178" i="13"/>
  <c r="N178" i="13"/>
  <c r="M178" i="13"/>
  <c r="L178" i="13"/>
  <c r="K178" i="13"/>
  <c r="J178" i="13"/>
  <c r="I178" i="13"/>
  <c r="H178" i="13"/>
  <c r="G178" i="13"/>
  <c r="F178" i="13"/>
  <c r="E178" i="13"/>
  <c r="D178" i="13"/>
  <c r="C178" i="13"/>
  <c r="B178" i="13"/>
  <c r="A178" i="11"/>
  <c r="A178" i="12"/>
  <c r="A178" i="10"/>
  <c r="A178" i="9"/>
  <c r="A178" i="8"/>
  <c r="A178" i="7"/>
  <c r="A178" i="6"/>
  <c r="A178" i="5"/>
  <c r="F178" i="5" s="1"/>
  <c r="A178" i="1"/>
  <c r="A178" i="2"/>
  <c r="B178" i="2" s="1"/>
  <c r="A179" i="13"/>
  <c r="AF177" i="1"/>
  <c r="AE177" i="1"/>
  <c r="AD177" i="1"/>
  <c r="AC177" i="1"/>
  <c r="AB177" i="1"/>
  <c r="AA177" i="1"/>
  <c r="Z177" i="1"/>
  <c r="Y177" i="1"/>
  <c r="X178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D177" i="6"/>
  <c r="E177" i="6"/>
  <c r="B177" i="6"/>
  <c r="C177" i="6"/>
  <c r="E177" i="7"/>
  <c r="D177" i="7"/>
  <c r="C177" i="7"/>
  <c r="B177" i="7"/>
  <c r="G177" i="8"/>
  <c r="F177" i="8"/>
  <c r="E177" i="8"/>
  <c r="D177" i="8"/>
  <c r="B177" i="8"/>
  <c r="C177" i="8"/>
  <c r="H177" i="9"/>
  <c r="G177" i="9"/>
  <c r="F177" i="9"/>
  <c r="E177" i="9"/>
  <c r="D177" i="9"/>
  <c r="C177" i="9"/>
  <c r="B177" i="9"/>
  <c r="D177" i="10"/>
  <c r="C177" i="10"/>
  <c r="B177" i="10"/>
  <c r="E177" i="10"/>
  <c r="E177" i="12"/>
  <c r="D177" i="12"/>
  <c r="C177" i="12"/>
  <c r="B177" i="12"/>
  <c r="D177" i="11"/>
  <c r="C177" i="11"/>
  <c r="B177" i="11"/>
  <c r="E177" i="11"/>
  <c r="E178" i="2"/>
  <c r="D178" i="2"/>
  <c r="C178" i="2"/>
  <c r="F178" i="2" l="1"/>
  <c r="T179" i="13"/>
  <c r="U178" i="13" s="1"/>
  <c r="S179" i="13"/>
  <c r="R179" i="13"/>
  <c r="Q179" i="13"/>
  <c r="P179" i="13"/>
  <c r="O179" i="13"/>
  <c r="N179" i="13"/>
  <c r="M179" i="13"/>
  <c r="L179" i="13"/>
  <c r="K179" i="13"/>
  <c r="J179" i="13"/>
  <c r="I179" i="13"/>
  <c r="H179" i="13"/>
  <c r="G179" i="13"/>
  <c r="F179" i="13"/>
  <c r="E179" i="13"/>
  <c r="D179" i="13"/>
  <c r="C179" i="13"/>
  <c r="B179" i="13"/>
  <c r="A179" i="11"/>
  <c r="A179" i="12"/>
  <c r="A179" i="10"/>
  <c r="A179" i="9"/>
  <c r="A179" i="8"/>
  <c r="A179" i="7"/>
  <c r="A179" i="6"/>
  <c r="A179" i="5"/>
  <c r="F179" i="5" s="1"/>
  <c r="A179" i="1"/>
  <c r="A179" i="2"/>
  <c r="B179" i="2" s="1"/>
  <c r="A180" i="13"/>
  <c r="AF178" i="1"/>
  <c r="AE178" i="1"/>
  <c r="AD178" i="1"/>
  <c r="AC178" i="1"/>
  <c r="AB178" i="1"/>
  <c r="AA178" i="1"/>
  <c r="Z178" i="1"/>
  <c r="Y178" i="1"/>
  <c r="X179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D178" i="6"/>
  <c r="E178" i="6"/>
  <c r="B178" i="6"/>
  <c r="C178" i="6"/>
  <c r="E178" i="7"/>
  <c r="D178" i="7"/>
  <c r="C178" i="7"/>
  <c r="B178" i="7"/>
  <c r="G178" i="8"/>
  <c r="F178" i="8"/>
  <c r="E178" i="8"/>
  <c r="D178" i="8"/>
  <c r="B178" i="8"/>
  <c r="C178" i="8"/>
  <c r="H178" i="9"/>
  <c r="G178" i="9"/>
  <c r="F178" i="9"/>
  <c r="E178" i="9"/>
  <c r="D178" i="9"/>
  <c r="C178" i="9"/>
  <c r="B178" i="9"/>
  <c r="D178" i="10"/>
  <c r="C178" i="10"/>
  <c r="B178" i="10"/>
  <c r="E178" i="10"/>
  <c r="E178" i="12"/>
  <c r="D178" i="12"/>
  <c r="C178" i="12"/>
  <c r="B178" i="12"/>
  <c r="D178" i="11"/>
  <c r="C178" i="11"/>
  <c r="B178" i="11"/>
  <c r="E178" i="11"/>
  <c r="F179" i="2"/>
  <c r="E179" i="2" l="1"/>
  <c r="C179" i="2"/>
  <c r="D179" i="2"/>
  <c r="T180" i="13"/>
  <c r="U179" i="13" s="1"/>
  <c r="S180" i="13"/>
  <c r="R180" i="13"/>
  <c r="Q180" i="13"/>
  <c r="P180" i="13"/>
  <c r="O180" i="13"/>
  <c r="N180" i="13"/>
  <c r="M180" i="13"/>
  <c r="L180" i="13"/>
  <c r="K180" i="13"/>
  <c r="J180" i="13"/>
  <c r="I180" i="13"/>
  <c r="H180" i="13"/>
  <c r="G180" i="13"/>
  <c r="F180" i="13"/>
  <c r="E180" i="13"/>
  <c r="D180" i="13"/>
  <c r="C180" i="13"/>
  <c r="B180" i="13"/>
  <c r="A180" i="11"/>
  <c r="A180" i="12"/>
  <c r="A180" i="10"/>
  <c r="A180" i="9"/>
  <c r="A180" i="8"/>
  <c r="A180" i="7"/>
  <c r="A180" i="6"/>
  <c r="A180" i="5"/>
  <c r="F180" i="5" s="1"/>
  <c r="A180" i="1"/>
  <c r="A180" i="2"/>
  <c r="B180" i="2" s="1"/>
  <c r="A181" i="13"/>
  <c r="AF179" i="1"/>
  <c r="AE179" i="1"/>
  <c r="AD179" i="1"/>
  <c r="AC179" i="1"/>
  <c r="AB179" i="1"/>
  <c r="AA179" i="1"/>
  <c r="Z179" i="1"/>
  <c r="Y179" i="1"/>
  <c r="X180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D179" i="6"/>
  <c r="E179" i="6"/>
  <c r="B179" i="6"/>
  <c r="C179" i="6"/>
  <c r="E179" i="7"/>
  <c r="D179" i="7"/>
  <c r="C179" i="7"/>
  <c r="B179" i="7"/>
  <c r="G179" i="8"/>
  <c r="F179" i="8"/>
  <c r="E179" i="8"/>
  <c r="D179" i="8"/>
  <c r="B179" i="8"/>
  <c r="C179" i="8"/>
  <c r="H179" i="9"/>
  <c r="G179" i="9"/>
  <c r="F179" i="9"/>
  <c r="E179" i="9"/>
  <c r="D179" i="9"/>
  <c r="C179" i="9"/>
  <c r="B179" i="9"/>
  <c r="D179" i="10"/>
  <c r="C179" i="10"/>
  <c r="B179" i="10"/>
  <c r="E179" i="10"/>
  <c r="E179" i="12"/>
  <c r="D179" i="12"/>
  <c r="C179" i="12"/>
  <c r="B179" i="12"/>
  <c r="D179" i="11"/>
  <c r="C179" i="11"/>
  <c r="B179" i="11"/>
  <c r="E179" i="11"/>
  <c r="D180" i="2" l="1"/>
  <c r="E180" i="2"/>
  <c r="C180" i="2"/>
  <c r="F180" i="2"/>
  <c r="T181" i="13"/>
  <c r="U180" i="13" s="1"/>
  <c r="S181" i="13"/>
  <c r="R181" i="13"/>
  <c r="Q181" i="13"/>
  <c r="P181" i="13"/>
  <c r="O181" i="13"/>
  <c r="N181" i="13"/>
  <c r="M181" i="13"/>
  <c r="L181" i="13"/>
  <c r="K181" i="13"/>
  <c r="J181" i="13"/>
  <c r="I181" i="13"/>
  <c r="H181" i="13"/>
  <c r="G181" i="13"/>
  <c r="F181" i="13"/>
  <c r="E181" i="13"/>
  <c r="D181" i="13"/>
  <c r="C181" i="13"/>
  <c r="B181" i="13"/>
  <c r="A181" i="11"/>
  <c r="A181" i="12"/>
  <c r="A181" i="10"/>
  <c r="A181" i="9"/>
  <c r="A181" i="8"/>
  <c r="A181" i="7"/>
  <c r="A181" i="6"/>
  <c r="A181" i="5"/>
  <c r="F181" i="5" s="1"/>
  <c r="A181" i="1"/>
  <c r="A181" i="2"/>
  <c r="B181" i="2" s="1"/>
  <c r="A182" i="13"/>
  <c r="AF180" i="1"/>
  <c r="AE180" i="1"/>
  <c r="AD180" i="1"/>
  <c r="AC180" i="1"/>
  <c r="AB180" i="1"/>
  <c r="AA180" i="1"/>
  <c r="Z180" i="1"/>
  <c r="Y180" i="1"/>
  <c r="X181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D180" i="6"/>
  <c r="E180" i="6"/>
  <c r="B180" i="6"/>
  <c r="C180" i="6"/>
  <c r="E180" i="7"/>
  <c r="D180" i="7"/>
  <c r="C180" i="7"/>
  <c r="B180" i="7"/>
  <c r="G180" i="8"/>
  <c r="F180" i="8"/>
  <c r="E180" i="8"/>
  <c r="D180" i="8"/>
  <c r="B180" i="8"/>
  <c r="C180" i="8"/>
  <c r="H180" i="9"/>
  <c r="G180" i="9"/>
  <c r="F180" i="9"/>
  <c r="E180" i="9"/>
  <c r="D180" i="9"/>
  <c r="C180" i="9"/>
  <c r="B180" i="9"/>
  <c r="D180" i="10"/>
  <c r="C180" i="10"/>
  <c r="B180" i="10"/>
  <c r="E180" i="10"/>
  <c r="E180" i="12"/>
  <c r="D180" i="12"/>
  <c r="C180" i="12"/>
  <c r="B180" i="12"/>
  <c r="D180" i="11"/>
  <c r="C180" i="11"/>
  <c r="B180" i="11"/>
  <c r="E180" i="11"/>
  <c r="E181" i="2" l="1"/>
  <c r="F181" i="2"/>
  <c r="C181" i="2"/>
  <c r="D181" i="2"/>
  <c r="T182" i="13"/>
  <c r="U181" i="13" s="1"/>
  <c r="S182" i="13"/>
  <c r="R182" i="13"/>
  <c r="Q182" i="13"/>
  <c r="P182" i="13"/>
  <c r="O182" i="13"/>
  <c r="N182" i="13"/>
  <c r="M182" i="13"/>
  <c r="L182" i="13"/>
  <c r="K182" i="13"/>
  <c r="J182" i="13"/>
  <c r="I182" i="13"/>
  <c r="H182" i="13"/>
  <c r="G182" i="13"/>
  <c r="F182" i="13"/>
  <c r="E182" i="13"/>
  <c r="D182" i="13"/>
  <c r="C182" i="13"/>
  <c r="B182" i="13"/>
  <c r="A182" i="11"/>
  <c r="A182" i="12"/>
  <c r="A182" i="10"/>
  <c r="A182" i="9"/>
  <c r="A182" i="8"/>
  <c r="A182" i="7"/>
  <c r="A182" i="6"/>
  <c r="A182" i="5"/>
  <c r="F182" i="5" s="1"/>
  <c r="A182" i="1"/>
  <c r="A182" i="2"/>
  <c r="B182" i="2" s="1"/>
  <c r="A183" i="13"/>
  <c r="AF181" i="1"/>
  <c r="AE181" i="1"/>
  <c r="AD181" i="1"/>
  <c r="AC181" i="1"/>
  <c r="AB181" i="1"/>
  <c r="AA181" i="1"/>
  <c r="Z181" i="1"/>
  <c r="Y181" i="1"/>
  <c r="X182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D181" i="6"/>
  <c r="E181" i="6"/>
  <c r="B181" i="6"/>
  <c r="C181" i="6"/>
  <c r="E181" i="7"/>
  <c r="D181" i="7"/>
  <c r="C181" i="7"/>
  <c r="B181" i="7"/>
  <c r="G181" i="8"/>
  <c r="F181" i="8"/>
  <c r="E181" i="8"/>
  <c r="D181" i="8"/>
  <c r="B181" i="8"/>
  <c r="C181" i="8"/>
  <c r="H181" i="9"/>
  <c r="G181" i="9"/>
  <c r="F181" i="9"/>
  <c r="E181" i="9"/>
  <c r="D181" i="9"/>
  <c r="C181" i="9"/>
  <c r="B181" i="9"/>
  <c r="D181" i="10"/>
  <c r="C181" i="10"/>
  <c r="B181" i="10"/>
  <c r="E181" i="10"/>
  <c r="E181" i="12"/>
  <c r="D181" i="12"/>
  <c r="C181" i="12"/>
  <c r="B181" i="12"/>
  <c r="D181" i="11"/>
  <c r="C181" i="11"/>
  <c r="B181" i="11"/>
  <c r="E181" i="11"/>
  <c r="E182" i="2" l="1"/>
  <c r="F182" i="2"/>
  <c r="C182" i="2"/>
  <c r="D182" i="2"/>
  <c r="T183" i="13"/>
  <c r="U182" i="13" s="1"/>
  <c r="S183" i="13"/>
  <c r="R183" i="13"/>
  <c r="Q183" i="13"/>
  <c r="P183" i="13"/>
  <c r="O183" i="13"/>
  <c r="N183" i="13"/>
  <c r="M183" i="13"/>
  <c r="L183" i="13"/>
  <c r="K183" i="13"/>
  <c r="J183" i="13"/>
  <c r="I183" i="13"/>
  <c r="H183" i="13"/>
  <c r="G183" i="13"/>
  <c r="F183" i="13"/>
  <c r="E183" i="13"/>
  <c r="D183" i="13"/>
  <c r="C183" i="13"/>
  <c r="B183" i="13"/>
  <c r="A183" i="11"/>
  <c r="A183" i="12"/>
  <c r="A183" i="10"/>
  <c r="A183" i="9"/>
  <c r="A183" i="8"/>
  <c r="A183" i="7"/>
  <c r="A183" i="6"/>
  <c r="A183" i="5"/>
  <c r="F183" i="5" s="1"/>
  <c r="A183" i="1"/>
  <c r="A183" i="2"/>
  <c r="B183" i="2" s="1"/>
  <c r="A184" i="13"/>
  <c r="AF182" i="1"/>
  <c r="AE182" i="1"/>
  <c r="AD182" i="1"/>
  <c r="AC182" i="1"/>
  <c r="AB182" i="1"/>
  <c r="AA182" i="1"/>
  <c r="Z182" i="1"/>
  <c r="Y182" i="1"/>
  <c r="X183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D182" i="6"/>
  <c r="E182" i="6"/>
  <c r="B182" i="6"/>
  <c r="C182" i="6"/>
  <c r="E182" i="7"/>
  <c r="D182" i="7"/>
  <c r="C182" i="7"/>
  <c r="B182" i="7"/>
  <c r="G182" i="8"/>
  <c r="F182" i="8"/>
  <c r="E182" i="8"/>
  <c r="D182" i="8"/>
  <c r="B182" i="8"/>
  <c r="C182" i="8"/>
  <c r="H182" i="9"/>
  <c r="G182" i="9"/>
  <c r="F182" i="9"/>
  <c r="E182" i="9"/>
  <c r="D182" i="9"/>
  <c r="C182" i="9"/>
  <c r="B182" i="9"/>
  <c r="D182" i="10"/>
  <c r="C182" i="10"/>
  <c r="B182" i="10"/>
  <c r="E182" i="10"/>
  <c r="E182" i="12"/>
  <c r="D182" i="12"/>
  <c r="C182" i="12"/>
  <c r="B182" i="12"/>
  <c r="D182" i="11"/>
  <c r="C182" i="11"/>
  <c r="B182" i="11"/>
  <c r="E182" i="11"/>
  <c r="C183" i="2" l="1"/>
  <c r="E183" i="2"/>
  <c r="D183" i="2"/>
  <c r="F183" i="2"/>
  <c r="T184" i="13"/>
  <c r="U183" i="13" s="1"/>
  <c r="S184" i="13"/>
  <c r="R184" i="13"/>
  <c r="Q184" i="13"/>
  <c r="P184" i="13"/>
  <c r="O184" i="13"/>
  <c r="N184" i="13"/>
  <c r="M184" i="13"/>
  <c r="L184" i="13"/>
  <c r="K184" i="13"/>
  <c r="J184" i="13"/>
  <c r="I184" i="13"/>
  <c r="H184" i="13"/>
  <c r="G184" i="13"/>
  <c r="F184" i="13"/>
  <c r="E184" i="13"/>
  <c r="D184" i="13"/>
  <c r="C184" i="13"/>
  <c r="B184" i="13"/>
  <c r="A184" i="11"/>
  <c r="A184" i="12"/>
  <c r="A184" i="10"/>
  <c r="A184" i="9"/>
  <c r="A184" i="8"/>
  <c r="A184" i="7"/>
  <c r="A184" i="6"/>
  <c r="A184" i="5"/>
  <c r="F184" i="5" s="1"/>
  <c r="A184" i="1"/>
  <c r="A184" i="2"/>
  <c r="B184" i="2" s="1"/>
  <c r="A185" i="13"/>
  <c r="AF183" i="1"/>
  <c r="AE183" i="1"/>
  <c r="AD183" i="1"/>
  <c r="AC183" i="1"/>
  <c r="AB183" i="1"/>
  <c r="AA183" i="1"/>
  <c r="Z183" i="1"/>
  <c r="Y183" i="1"/>
  <c r="X184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D183" i="6"/>
  <c r="E183" i="6"/>
  <c r="B183" i="6"/>
  <c r="C183" i="6"/>
  <c r="E183" i="7"/>
  <c r="D183" i="7"/>
  <c r="B183" i="7"/>
  <c r="C183" i="7"/>
  <c r="G183" i="8"/>
  <c r="F183" i="8"/>
  <c r="E183" i="8"/>
  <c r="D183" i="8"/>
  <c r="B183" i="8"/>
  <c r="C183" i="8"/>
  <c r="H183" i="9"/>
  <c r="G183" i="9"/>
  <c r="F183" i="9"/>
  <c r="E183" i="9"/>
  <c r="D183" i="9"/>
  <c r="C183" i="9"/>
  <c r="B183" i="9"/>
  <c r="D183" i="10"/>
  <c r="C183" i="10"/>
  <c r="B183" i="10"/>
  <c r="E183" i="10"/>
  <c r="E183" i="12"/>
  <c r="D183" i="12"/>
  <c r="C183" i="12"/>
  <c r="B183" i="12"/>
  <c r="D183" i="11"/>
  <c r="C183" i="11"/>
  <c r="B183" i="11"/>
  <c r="E183" i="11"/>
  <c r="D184" i="2" l="1"/>
  <c r="C184" i="2"/>
  <c r="E184" i="2"/>
  <c r="F184" i="2"/>
  <c r="T185" i="13"/>
  <c r="U184" i="13" s="1"/>
  <c r="S185" i="13"/>
  <c r="R185" i="13"/>
  <c r="Q185" i="13"/>
  <c r="P185" i="13"/>
  <c r="O185" i="13"/>
  <c r="N185" i="13"/>
  <c r="M185" i="13"/>
  <c r="L185" i="13"/>
  <c r="K185" i="13"/>
  <c r="J185" i="13"/>
  <c r="I185" i="13"/>
  <c r="H185" i="13"/>
  <c r="G185" i="13"/>
  <c r="F185" i="13"/>
  <c r="E185" i="13"/>
  <c r="D185" i="13"/>
  <c r="C185" i="13"/>
  <c r="B185" i="13"/>
  <c r="A185" i="11"/>
  <c r="A185" i="12"/>
  <c r="A185" i="10"/>
  <c r="A185" i="9"/>
  <c r="A185" i="8"/>
  <c r="A185" i="7"/>
  <c r="A185" i="6"/>
  <c r="A185" i="5"/>
  <c r="F185" i="5" s="1"/>
  <c r="A185" i="1"/>
  <c r="A185" i="2"/>
  <c r="B185" i="2" s="1"/>
  <c r="A186" i="13"/>
  <c r="AF184" i="1"/>
  <c r="AE184" i="1"/>
  <c r="AD184" i="1"/>
  <c r="AC184" i="1"/>
  <c r="AB184" i="1"/>
  <c r="AA184" i="1"/>
  <c r="Z184" i="1"/>
  <c r="Y184" i="1"/>
  <c r="X185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D184" i="6"/>
  <c r="E184" i="6"/>
  <c r="B184" i="6"/>
  <c r="C184" i="6"/>
  <c r="E184" i="7"/>
  <c r="D184" i="7"/>
  <c r="B184" i="7"/>
  <c r="C184" i="7"/>
  <c r="G184" i="8"/>
  <c r="F184" i="8"/>
  <c r="E184" i="8"/>
  <c r="D184" i="8"/>
  <c r="B184" i="8"/>
  <c r="C184" i="8"/>
  <c r="H184" i="9"/>
  <c r="G184" i="9"/>
  <c r="F184" i="9"/>
  <c r="E184" i="9"/>
  <c r="D184" i="9"/>
  <c r="C184" i="9"/>
  <c r="B184" i="9"/>
  <c r="D184" i="10"/>
  <c r="C184" i="10"/>
  <c r="B184" i="10"/>
  <c r="E184" i="10"/>
  <c r="E184" i="12"/>
  <c r="D184" i="12"/>
  <c r="C184" i="12"/>
  <c r="B184" i="12"/>
  <c r="D184" i="11"/>
  <c r="C184" i="11"/>
  <c r="B184" i="11"/>
  <c r="E184" i="11"/>
  <c r="E185" i="2" l="1"/>
  <c r="F185" i="2"/>
  <c r="C185" i="2"/>
  <c r="D185" i="2"/>
  <c r="T186" i="13"/>
  <c r="U185" i="13" s="1"/>
  <c r="S186" i="13"/>
  <c r="R186" i="13"/>
  <c r="Q186" i="13"/>
  <c r="P186" i="13"/>
  <c r="O186" i="13"/>
  <c r="N186" i="13"/>
  <c r="M186" i="13"/>
  <c r="L186" i="13"/>
  <c r="K186" i="13"/>
  <c r="J186" i="13"/>
  <c r="I186" i="13"/>
  <c r="H186" i="13"/>
  <c r="G186" i="13"/>
  <c r="F186" i="13"/>
  <c r="E186" i="13"/>
  <c r="D186" i="13"/>
  <c r="C186" i="13"/>
  <c r="B186" i="13"/>
  <c r="A186" i="11"/>
  <c r="A186" i="12"/>
  <c r="A186" i="10"/>
  <c r="A186" i="9"/>
  <c r="A186" i="8"/>
  <c r="A186" i="7"/>
  <c r="A186" i="6"/>
  <c r="A186" i="5"/>
  <c r="F186" i="5" s="1"/>
  <c r="A186" i="1"/>
  <c r="A186" i="2"/>
  <c r="B186" i="2" s="1"/>
  <c r="A187" i="13"/>
  <c r="AF185" i="1"/>
  <c r="AE185" i="1"/>
  <c r="AD185" i="1"/>
  <c r="AC185" i="1"/>
  <c r="AB185" i="1"/>
  <c r="AA185" i="1"/>
  <c r="Z185" i="1"/>
  <c r="Y185" i="1"/>
  <c r="X186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D185" i="6"/>
  <c r="E185" i="6"/>
  <c r="B185" i="6"/>
  <c r="C185" i="6"/>
  <c r="E185" i="7"/>
  <c r="D185" i="7"/>
  <c r="B185" i="7"/>
  <c r="C185" i="7"/>
  <c r="G185" i="8"/>
  <c r="F185" i="8"/>
  <c r="E185" i="8"/>
  <c r="D185" i="8"/>
  <c r="B185" i="8"/>
  <c r="C185" i="8"/>
  <c r="H185" i="9"/>
  <c r="G185" i="9"/>
  <c r="F185" i="9"/>
  <c r="E185" i="9"/>
  <c r="D185" i="9"/>
  <c r="C185" i="9"/>
  <c r="B185" i="9"/>
  <c r="D185" i="10"/>
  <c r="C185" i="10"/>
  <c r="B185" i="10"/>
  <c r="E185" i="10"/>
  <c r="E185" i="12"/>
  <c r="D185" i="12"/>
  <c r="C185" i="12"/>
  <c r="B185" i="12"/>
  <c r="D185" i="11"/>
  <c r="C185" i="11"/>
  <c r="B185" i="11"/>
  <c r="E185" i="11"/>
  <c r="D186" i="2" l="1"/>
  <c r="E186" i="2"/>
  <c r="C186" i="2"/>
  <c r="F186" i="2"/>
  <c r="T187" i="13"/>
  <c r="U186" i="13" s="1"/>
  <c r="S187" i="13"/>
  <c r="R187" i="13"/>
  <c r="Q187" i="13"/>
  <c r="P187" i="13"/>
  <c r="O187" i="13"/>
  <c r="N187" i="13"/>
  <c r="M187" i="13"/>
  <c r="L187" i="13"/>
  <c r="K187" i="13"/>
  <c r="J187" i="13"/>
  <c r="I187" i="13"/>
  <c r="H187" i="13"/>
  <c r="G187" i="13"/>
  <c r="F187" i="13"/>
  <c r="E187" i="13"/>
  <c r="D187" i="13"/>
  <c r="C187" i="13"/>
  <c r="B187" i="13"/>
  <c r="A187" i="11"/>
  <c r="A187" i="12"/>
  <c r="A187" i="10"/>
  <c r="A187" i="9"/>
  <c r="A187" i="8"/>
  <c r="A187" i="7"/>
  <c r="A187" i="6"/>
  <c r="A187" i="5"/>
  <c r="F187" i="5" s="1"/>
  <c r="A187" i="1"/>
  <c r="A187" i="2"/>
  <c r="B187" i="2" s="1"/>
  <c r="A188" i="13"/>
  <c r="AF186" i="1"/>
  <c r="AE186" i="1"/>
  <c r="AD186" i="1"/>
  <c r="AC186" i="1"/>
  <c r="AB186" i="1"/>
  <c r="AA186" i="1"/>
  <c r="Z186" i="1"/>
  <c r="Y186" i="1"/>
  <c r="X187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D186" i="6"/>
  <c r="E186" i="6"/>
  <c r="B186" i="6"/>
  <c r="C186" i="6"/>
  <c r="E186" i="7"/>
  <c r="D186" i="7"/>
  <c r="B186" i="7"/>
  <c r="C186" i="7"/>
  <c r="G186" i="8"/>
  <c r="F186" i="8"/>
  <c r="E186" i="8"/>
  <c r="D186" i="8"/>
  <c r="B186" i="8"/>
  <c r="C186" i="8"/>
  <c r="H186" i="9"/>
  <c r="G186" i="9"/>
  <c r="F186" i="9"/>
  <c r="E186" i="9"/>
  <c r="D186" i="9"/>
  <c r="C186" i="9"/>
  <c r="B186" i="9"/>
  <c r="D186" i="10"/>
  <c r="C186" i="10"/>
  <c r="B186" i="10"/>
  <c r="E186" i="10"/>
  <c r="E186" i="12"/>
  <c r="D186" i="12"/>
  <c r="C186" i="12"/>
  <c r="B186" i="12"/>
  <c r="D186" i="11"/>
  <c r="C186" i="11"/>
  <c r="B186" i="11"/>
  <c r="E186" i="11"/>
  <c r="D187" i="2" l="1"/>
  <c r="C187" i="2"/>
  <c r="E187" i="2"/>
  <c r="F187" i="2"/>
  <c r="T188" i="13"/>
  <c r="U187" i="13" s="1"/>
  <c r="S188" i="13"/>
  <c r="R188" i="13"/>
  <c r="Q188" i="13"/>
  <c r="P188" i="13"/>
  <c r="O188" i="13"/>
  <c r="N188" i="13"/>
  <c r="M188" i="13"/>
  <c r="L188" i="13"/>
  <c r="K188" i="13"/>
  <c r="J188" i="13"/>
  <c r="I188" i="13"/>
  <c r="H188" i="13"/>
  <c r="G188" i="13"/>
  <c r="F188" i="13"/>
  <c r="E188" i="13"/>
  <c r="D188" i="13"/>
  <c r="C188" i="13"/>
  <c r="B188" i="13"/>
  <c r="A188" i="11"/>
  <c r="A188" i="12"/>
  <c r="A188" i="10"/>
  <c r="A188" i="9"/>
  <c r="A188" i="8"/>
  <c r="A188" i="7"/>
  <c r="A188" i="6"/>
  <c r="A188" i="5"/>
  <c r="F188" i="5" s="1"/>
  <c r="A188" i="1"/>
  <c r="A188" i="2"/>
  <c r="B188" i="2" s="1"/>
  <c r="A189" i="13"/>
  <c r="AF187" i="1"/>
  <c r="AE187" i="1"/>
  <c r="AD187" i="1"/>
  <c r="AC187" i="1"/>
  <c r="AB187" i="1"/>
  <c r="AA187" i="1"/>
  <c r="Z187" i="1"/>
  <c r="Y187" i="1"/>
  <c r="X188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D187" i="6"/>
  <c r="E187" i="6"/>
  <c r="B187" i="6"/>
  <c r="C187" i="6"/>
  <c r="E187" i="7"/>
  <c r="D187" i="7"/>
  <c r="B187" i="7"/>
  <c r="C187" i="7"/>
  <c r="G187" i="8"/>
  <c r="F187" i="8"/>
  <c r="E187" i="8"/>
  <c r="D187" i="8"/>
  <c r="B187" i="8"/>
  <c r="C187" i="8"/>
  <c r="H187" i="9"/>
  <c r="G187" i="9"/>
  <c r="F187" i="9"/>
  <c r="E187" i="9"/>
  <c r="D187" i="9"/>
  <c r="C187" i="9"/>
  <c r="B187" i="9"/>
  <c r="D187" i="10"/>
  <c r="C187" i="10"/>
  <c r="B187" i="10"/>
  <c r="E187" i="10"/>
  <c r="E187" i="12"/>
  <c r="D187" i="12"/>
  <c r="C187" i="12"/>
  <c r="B187" i="12"/>
  <c r="D187" i="11"/>
  <c r="C187" i="11"/>
  <c r="B187" i="11"/>
  <c r="E187" i="11"/>
  <c r="E188" i="2" l="1"/>
  <c r="F188" i="2"/>
  <c r="C188" i="2"/>
  <c r="D188" i="2"/>
  <c r="T189" i="13"/>
  <c r="U188" i="13" s="1"/>
  <c r="S189" i="13"/>
  <c r="R189" i="13"/>
  <c r="Q189" i="13"/>
  <c r="P189" i="13"/>
  <c r="O189" i="13"/>
  <c r="N189" i="13"/>
  <c r="M189" i="13"/>
  <c r="L189" i="13"/>
  <c r="K189" i="13"/>
  <c r="J189" i="13"/>
  <c r="I189" i="13"/>
  <c r="H189" i="13"/>
  <c r="G189" i="13"/>
  <c r="F189" i="13"/>
  <c r="E189" i="13"/>
  <c r="D189" i="13"/>
  <c r="C189" i="13"/>
  <c r="B189" i="13"/>
  <c r="A189" i="11"/>
  <c r="A189" i="12"/>
  <c r="A189" i="10"/>
  <c r="A189" i="9"/>
  <c r="A189" i="8"/>
  <c r="A189" i="7"/>
  <c r="A189" i="6"/>
  <c r="A189" i="5"/>
  <c r="F189" i="5" s="1"/>
  <c r="A189" i="1"/>
  <c r="A189" i="2"/>
  <c r="B189" i="2" s="1"/>
  <c r="A190" i="13"/>
  <c r="AF188" i="1"/>
  <c r="AE188" i="1"/>
  <c r="AD188" i="1"/>
  <c r="AC188" i="1"/>
  <c r="AB188" i="1"/>
  <c r="AA188" i="1"/>
  <c r="Z188" i="1"/>
  <c r="Y188" i="1"/>
  <c r="X189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D188" i="6"/>
  <c r="E188" i="6"/>
  <c r="B188" i="6"/>
  <c r="C188" i="6"/>
  <c r="E188" i="7"/>
  <c r="D188" i="7"/>
  <c r="B188" i="7"/>
  <c r="C188" i="7"/>
  <c r="G188" i="8"/>
  <c r="F188" i="8"/>
  <c r="E188" i="8"/>
  <c r="D188" i="8"/>
  <c r="B188" i="8"/>
  <c r="C188" i="8"/>
  <c r="H188" i="9"/>
  <c r="G188" i="9"/>
  <c r="F188" i="9"/>
  <c r="E188" i="9"/>
  <c r="D188" i="9"/>
  <c r="C188" i="9"/>
  <c r="B188" i="9"/>
  <c r="D188" i="10"/>
  <c r="C188" i="10"/>
  <c r="B188" i="10"/>
  <c r="E188" i="10"/>
  <c r="E188" i="12"/>
  <c r="D188" i="12"/>
  <c r="C188" i="12"/>
  <c r="B188" i="12"/>
  <c r="D188" i="11"/>
  <c r="C188" i="11"/>
  <c r="B188" i="11"/>
  <c r="E188" i="11"/>
  <c r="F189" i="2" l="1"/>
  <c r="C189" i="2"/>
  <c r="D189" i="2"/>
  <c r="E189" i="2"/>
  <c r="T190" i="13"/>
  <c r="U189" i="13" s="1"/>
  <c r="S190" i="13"/>
  <c r="R190" i="13"/>
  <c r="Q190" i="13"/>
  <c r="P190" i="13"/>
  <c r="O190" i="13"/>
  <c r="N190" i="13"/>
  <c r="M190" i="13"/>
  <c r="L190" i="13"/>
  <c r="K190" i="13"/>
  <c r="J190" i="13"/>
  <c r="I190" i="13"/>
  <c r="H190" i="13"/>
  <c r="G190" i="13"/>
  <c r="F190" i="13"/>
  <c r="E190" i="13"/>
  <c r="D190" i="13"/>
  <c r="C190" i="13"/>
  <c r="B190" i="13"/>
  <c r="A190" i="11"/>
  <c r="A190" i="12"/>
  <c r="A190" i="10"/>
  <c r="A190" i="9"/>
  <c r="A190" i="8"/>
  <c r="A190" i="7"/>
  <c r="A190" i="6"/>
  <c r="A190" i="5"/>
  <c r="F190" i="5" s="1"/>
  <c r="A190" i="1"/>
  <c r="A190" i="2"/>
  <c r="B190" i="2" s="1"/>
  <c r="A191" i="13"/>
  <c r="AF189" i="1"/>
  <c r="AE189" i="1"/>
  <c r="AD189" i="1"/>
  <c r="AC189" i="1"/>
  <c r="AB189" i="1"/>
  <c r="AA189" i="1"/>
  <c r="Z189" i="1"/>
  <c r="Y189" i="1"/>
  <c r="X190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D189" i="6"/>
  <c r="E189" i="6"/>
  <c r="B189" i="6"/>
  <c r="C189" i="6"/>
  <c r="E189" i="7"/>
  <c r="D189" i="7"/>
  <c r="B189" i="7"/>
  <c r="C189" i="7"/>
  <c r="G189" i="8"/>
  <c r="F189" i="8"/>
  <c r="E189" i="8"/>
  <c r="D189" i="8"/>
  <c r="B189" i="8"/>
  <c r="C189" i="8"/>
  <c r="H189" i="9"/>
  <c r="G189" i="9"/>
  <c r="F189" i="9"/>
  <c r="E189" i="9"/>
  <c r="D189" i="9"/>
  <c r="C189" i="9"/>
  <c r="B189" i="9"/>
  <c r="D189" i="10"/>
  <c r="C189" i="10"/>
  <c r="B189" i="10"/>
  <c r="E189" i="10"/>
  <c r="E189" i="12"/>
  <c r="D189" i="12"/>
  <c r="C189" i="12"/>
  <c r="B189" i="12"/>
  <c r="D189" i="11"/>
  <c r="C189" i="11"/>
  <c r="B189" i="11"/>
  <c r="E189" i="11"/>
  <c r="C190" i="2" l="1"/>
  <c r="D190" i="2"/>
  <c r="E190" i="2"/>
  <c r="F190" i="2"/>
  <c r="T191" i="13"/>
  <c r="U190" i="13" s="1"/>
  <c r="S191" i="13"/>
  <c r="R191" i="13"/>
  <c r="Q191" i="13"/>
  <c r="P191" i="13"/>
  <c r="O191" i="13"/>
  <c r="N191" i="13"/>
  <c r="M191" i="13"/>
  <c r="L191" i="13"/>
  <c r="K191" i="13"/>
  <c r="J191" i="13"/>
  <c r="I191" i="13"/>
  <c r="H191" i="13"/>
  <c r="G191" i="13"/>
  <c r="F191" i="13"/>
  <c r="E191" i="13"/>
  <c r="D191" i="13"/>
  <c r="C191" i="13"/>
  <c r="B191" i="13"/>
  <c r="A191" i="11"/>
  <c r="A191" i="12"/>
  <c r="A191" i="10"/>
  <c r="A191" i="9"/>
  <c r="A191" i="8"/>
  <c r="A191" i="7"/>
  <c r="A191" i="6"/>
  <c r="A191" i="5"/>
  <c r="F191" i="5" s="1"/>
  <c r="A191" i="1"/>
  <c r="A191" i="2"/>
  <c r="B191" i="2" s="1"/>
  <c r="A192" i="13"/>
  <c r="AF190" i="1"/>
  <c r="AE190" i="1"/>
  <c r="AD190" i="1"/>
  <c r="AC190" i="1"/>
  <c r="AB190" i="1"/>
  <c r="AA190" i="1"/>
  <c r="Z190" i="1"/>
  <c r="Y190" i="1"/>
  <c r="X191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D190" i="6"/>
  <c r="E190" i="6"/>
  <c r="B190" i="6"/>
  <c r="C190" i="6"/>
  <c r="E190" i="7"/>
  <c r="D190" i="7"/>
  <c r="B190" i="7"/>
  <c r="C190" i="7"/>
  <c r="G190" i="8"/>
  <c r="F190" i="8"/>
  <c r="E190" i="8"/>
  <c r="D190" i="8"/>
  <c r="B190" i="8"/>
  <c r="C190" i="8"/>
  <c r="H190" i="9"/>
  <c r="G190" i="9"/>
  <c r="F190" i="9"/>
  <c r="E190" i="9"/>
  <c r="D190" i="9"/>
  <c r="C190" i="9"/>
  <c r="B190" i="9"/>
  <c r="D190" i="10"/>
  <c r="C190" i="10"/>
  <c r="B190" i="10"/>
  <c r="E190" i="10"/>
  <c r="E190" i="12"/>
  <c r="D190" i="12"/>
  <c r="C190" i="12"/>
  <c r="B190" i="12"/>
  <c r="D190" i="11"/>
  <c r="C190" i="11"/>
  <c r="B190" i="11"/>
  <c r="E190" i="11"/>
  <c r="C191" i="2" l="1"/>
  <c r="D191" i="2"/>
  <c r="F191" i="2"/>
  <c r="E191" i="2"/>
  <c r="T192" i="13"/>
  <c r="U191" i="13" s="1"/>
  <c r="S192" i="13"/>
  <c r="R192" i="13"/>
  <c r="Q192" i="13"/>
  <c r="P192" i="13"/>
  <c r="O192" i="13"/>
  <c r="N192" i="13"/>
  <c r="M192" i="13"/>
  <c r="L192" i="13"/>
  <c r="K192" i="13"/>
  <c r="J192" i="13"/>
  <c r="I192" i="13"/>
  <c r="H192" i="13"/>
  <c r="G192" i="13"/>
  <c r="F192" i="13"/>
  <c r="E192" i="13"/>
  <c r="D192" i="13"/>
  <c r="C192" i="13"/>
  <c r="B192" i="13"/>
  <c r="A192" i="11"/>
  <c r="A192" i="12"/>
  <c r="A192" i="10"/>
  <c r="A192" i="9"/>
  <c r="A192" i="8"/>
  <c r="A192" i="7"/>
  <c r="A192" i="6"/>
  <c r="A192" i="5"/>
  <c r="F192" i="5" s="1"/>
  <c r="A192" i="1"/>
  <c r="A192" i="2"/>
  <c r="B192" i="2" s="1"/>
  <c r="A193" i="13"/>
  <c r="AF191" i="1"/>
  <c r="AE191" i="1"/>
  <c r="AD191" i="1"/>
  <c r="AC191" i="1"/>
  <c r="AB191" i="1"/>
  <c r="AA191" i="1"/>
  <c r="Z191" i="1"/>
  <c r="Y191" i="1"/>
  <c r="X192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D191" i="6"/>
  <c r="E191" i="6"/>
  <c r="B191" i="6"/>
  <c r="C191" i="6"/>
  <c r="E191" i="7"/>
  <c r="D191" i="7"/>
  <c r="B191" i="7"/>
  <c r="C191" i="7"/>
  <c r="G191" i="8"/>
  <c r="F191" i="8"/>
  <c r="E191" i="8"/>
  <c r="D191" i="8"/>
  <c r="B191" i="8"/>
  <c r="C191" i="8"/>
  <c r="H191" i="9"/>
  <c r="G191" i="9"/>
  <c r="F191" i="9"/>
  <c r="E191" i="9"/>
  <c r="D191" i="9"/>
  <c r="C191" i="9"/>
  <c r="B191" i="9"/>
  <c r="D191" i="10"/>
  <c r="C191" i="10"/>
  <c r="B191" i="10"/>
  <c r="E191" i="10"/>
  <c r="E191" i="12"/>
  <c r="D191" i="12"/>
  <c r="C191" i="12"/>
  <c r="B191" i="12"/>
  <c r="D191" i="11"/>
  <c r="C191" i="11"/>
  <c r="B191" i="11"/>
  <c r="E191" i="11"/>
  <c r="E192" i="2"/>
  <c r="F192" i="2" l="1"/>
  <c r="C192" i="2"/>
  <c r="D192" i="2"/>
  <c r="T193" i="13"/>
  <c r="U192" i="13" s="1"/>
  <c r="S193" i="13"/>
  <c r="R193" i="13"/>
  <c r="Q193" i="13"/>
  <c r="P193" i="13"/>
  <c r="O193" i="13"/>
  <c r="N193" i="13"/>
  <c r="M193" i="13"/>
  <c r="L193" i="13"/>
  <c r="K193" i="13"/>
  <c r="J193" i="13"/>
  <c r="I193" i="13"/>
  <c r="H193" i="13"/>
  <c r="G193" i="13"/>
  <c r="F193" i="13"/>
  <c r="E193" i="13"/>
  <c r="D193" i="13"/>
  <c r="C193" i="13"/>
  <c r="B193" i="13"/>
  <c r="A193" i="11"/>
  <c r="A193" i="12"/>
  <c r="A193" i="10"/>
  <c r="A193" i="9"/>
  <c r="A193" i="8"/>
  <c r="A193" i="7"/>
  <c r="A193" i="6"/>
  <c r="A193" i="5"/>
  <c r="F193" i="5" s="1"/>
  <c r="A193" i="1"/>
  <c r="A193" i="2"/>
  <c r="B193" i="2" s="1"/>
  <c r="A194" i="13"/>
  <c r="AF192" i="1"/>
  <c r="AE192" i="1"/>
  <c r="AD192" i="1"/>
  <c r="AC192" i="1"/>
  <c r="AB192" i="1"/>
  <c r="AA192" i="1"/>
  <c r="Z192" i="1"/>
  <c r="Y192" i="1"/>
  <c r="X193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D192" i="6"/>
  <c r="E192" i="6"/>
  <c r="B192" i="6"/>
  <c r="C192" i="6"/>
  <c r="E192" i="7"/>
  <c r="D192" i="7"/>
  <c r="B192" i="7"/>
  <c r="C192" i="7"/>
  <c r="G192" i="8"/>
  <c r="F192" i="8"/>
  <c r="E192" i="8"/>
  <c r="D192" i="8"/>
  <c r="B192" i="8"/>
  <c r="C192" i="8"/>
  <c r="H192" i="9"/>
  <c r="G192" i="9"/>
  <c r="F192" i="9"/>
  <c r="E192" i="9"/>
  <c r="D192" i="9"/>
  <c r="C192" i="9"/>
  <c r="B192" i="9"/>
  <c r="D192" i="10"/>
  <c r="C192" i="10"/>
  <c r="B192" i="10"/>
  <c r="E192" i="10"/>
  <c r="E192" i="12"/>
  <c r="D192" i="12"/>
  <c r="C192" i="12"/>
  <c r="B192" i="12"/>
  <c r="D192" i="11"/>
  <c r="C192" i="11"/>
  <c r="B192" i="11"/>
  <c r="E192" i="11"/>
  <c r="C193" i="2" l="1"/>
  <c r="D193" i="2"/>
  <c r="E193" i="2"/>
  <c r="F193" i="2"/>
  <c r="T194" i="13"/>
  <c r="U193" i="13" s="1"/>
  <c r="S194" i="13"/>
  <c r="R194" i="13"/>
  <c r="Q194" i="13"/>
  <c r="P194" i="13"/>
  <c r="O194" i="13"/>
  <c r="N194" i="13"/>
  <c r="M194" i="13"/>
  <c r="L194" i="13"/>
  <c r="K194" i="13"/>
  <c r="J194" i="13"/>
  <c r="I194" i="13"/>
  <c r="H194" i="13"/>
  <c r="G194" i="13"/>
  <c r="F194" i="13"/>
  <c r="E194" i="13"/>
  <c r="D194" i="13"/>
  <c r="C194" i="13"/>
  <c r="B194" i="13"/>
  <c r="A194" i="11"/>
  <c r="A194" i="12"/>
  <c r="A194" i="10"/>
  <c r="A194" i="9"/>
  <c r="A194" i="8"/>
  <c r="A194" i="7"/>
  <c r="A194" i="6"/>
  <c r="A194" i="5"/>
  <c r="F194" i="5" s="1"/>
  <c r="A194" i="1"/>
  <c r="A194" i="2"/>
  <c r="B194" i="2" s="1"/>
  <c r="A195" i="13"/>
  <c r="AF193" i="1"/>
  <c r="AE193" i="1"/>
  <c r="AD193" i="1"/>
  <c r="AC193" i="1"/>
  <c r="AB193" i="1"/>
  <c r="AA193" i="1"/>
  <c r="Z193" i="1"/>
  <c r="Y193" i="1"/>
  <c r="X194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D193" i="6"/>
  <c r="E193" i="6"/>
  <c r="B193" i="6"/>
  <c r="C193" i="6"/>
  <c r="E193" i="7"/>
  <c r="D193" i="7"/>
  <c r="B193" i="7"/>
  <c r="C193" i="7"/>
  <c r="G193" i="8"/>
  <c r="F193" i="8"/>
  <c r="E193" i="8"/>
  <c r="D193" i="8"/>
  <c r="B193" i="8"/>
  <c r="C193" i="8"/>
  <c r="H193" i="9"/>
  <c r="G193" i="9"/>
  <c r="F193" i="9"/>
  <c r="E193" i="9"/>
  <c r="D193" i="9"/>
  <c r="C193" i="9"/>
  <c r="B193" i="9"/>
  <c r="D193" i="10"/>
  <c r="C193" i="10"/>
  <c r="B193" i="10"/>
  <c r="E193" i="10"/>
  <c r="E193" i="12"/>
  <c r="D193" i="12"/>
  <c r="C193" i="12"/>
  <c r="B193" i="12"/>
  <c r="D193" i="11"/>
  <c r="C193" i="11"/>
  <c r="B193" i="11"/>
  <c r="E193" i="11"/>
  <c r="E194" i="2"/>
  <c r="D194" i="2"/>
  <c r="C194" i="2"/>
  <c r="F194" i="2" l="1"/>
  <c r="T195" i="13"/>
  <c r="U194" i="13" s="1"/>
  <c r="S195" i="13"/>
  <c r="R195" i="13"/>
  <c r="Q195" i="13"/>
  <c r="P195" i="13"/>
  <c r="O195" i="13"/>
  <c r="N195" i="13"/>
  <c r="M195" i="13"/>
  <c r="L195" i="13"/>
  <c r="K195" i="13"/>
  <c r="J195" i="13"/>
  <c r="I195" i="13"/>
  <c r="H195" i="13"/>
  <c r="G195" i="13"/>
  <c r="F195" i="13"/>
  <c r="E195" i="13"/>
  <c r="D195" i="13"/>
  <c r="C195" i="13"/>
  <c r="B195" i="13"/>
  <c r="A195" i="11"/>
  <c r="A195" i="12"/>
  <c r="A195" i="10"/>
  <c r="A195" i="9"/>
  <c r="A195" i="8"/>
  <c r="A195" i="7"/>
  <c r="A195" i="6"/>
  <c r="A195" i="5"/>
  <c r="F195" i="5" s="1"/>
  <c r="A195" i="1"/>
  <c r="A195" i="2"/>
  <c r="B195" i="2" s="1"/>
  <c r="A196" i="13"/>
  <c r="AF194" i="1"/>
  <c r="AE194" i="1"/>
  <c r="AD194" i="1"/>
  <c r="AC194" i="1"/>
  <c r="AB194" i="1"/>
  <c r="AA194" i="1"/>
  <c r="Z194" i="1"/>
  <c r="Y194" i="1"/>
  <c r="X195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D194" i="6"/>
  <c r="E194" i="6"/>
  <c r="B194" i="6"/>
  <c r="C194" i="6"/>
  <c r="E194" i="7"/>
  <c r="D194" i="7"/>
  <c r="B194" i="7"/>
  <c r="C194" i="7"/>
  <c r="G194" i="8"/>
  <c r="F194" i="8"/>
  <c r="E194" i="8"/>
  <c r="D194" i="8"/>
  <c r="B194" i="8"/>
  <c r="C194" i="8"/>
  <c r="H194" i="9"/>
  <c r="G194" i="9"/>
  <c r="F194" i="9"/>
  <c r="E194" i="9"/>
  <c r="D194" i="9"/>
  <c r="C194" i="9"/>
  <c r="B194" i="9"/>
  <c r="D194" i="10"/>
  <c r="C194" i="10"/>
  <c r="B194" i="10"/>
  <c r="E194" i="10"/>
  <c r="E194" i="12"/>
  <c r="D194" i="12"/>
  <c r="C194" i="12"/>
  <c r="B194" i="12"/>
  <c r="D194" i="11"/>
  <c r="C194" i="11"/>
  <c r="B194" i="11"/>
  <c r="E194" i="11"/>
  <c r="F195" i="2"/>
  <c r="E195" i="2" l="1"/>
  <c r="C195" i="2"/>
  <c r="D195" i="2"/>
  <c r="T196" i="13"/>
  <c r="U195" i="13" s="1"/>
  <c r="S196" i="13"/>
  <c r="R196" i="13"/>
  <c r="Q196" i="13"/>
  <c r="P196" i="13"/>
  <c r="O196" i="13"/>
  <c r="N196" i="13"/>
  <c r="M196" i="13"/>
  <c r="L196" i="13"/>
  <c r="K196" i="13"/>
  <c r="J196" i="13"/>
  <c r="I196" i="13"/>
  <c r="H196" i="13"/>
  <c r="G196" i="13"/>
  <c r="F196" i="13"/>
  <c r="E196" i="13"/>
  <c r="D196" i="13"/>
  <c r="C196" i="13"/>
  <c r="B196" i="13"/>
  <c r="A196" i="11"/>
  <c r="A196" i="12"/>
  <c r="A196" i="10"/>
  <c r="A196" i="9"/>
  <c r="A196" i="8"/>
  <c r="A196" i="7"/>
  <c r="A196" i="6"/>
  <c r="A196" i="5"/>
  <c r="F196" i="5" s="1"/>
  <c r="A196" i="1"/>
  <c r="A196" i="2"/>
  <c r="B196" i="2" s="1"/>
  <c r="A197" i="13"/>
  <c r="AF195" i="1"/>
  <c r="AE195" i="1"/>
  <c r="AD195" i="1"/>
  <c r="AC195" i="1"/>
  <c r="AB195" i="1"/>
  <c r="AA195" i="1"/>
  <c r="Z195" i="1"/>
  <c r="Y195" i="1"/>
  <c r="X196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D195" i="6"/>
  <c r="E195" i="6"/>
  <c r="B195" i="6"/>
  <c r="C195" i="6"/>
  <c r="E195" i="7"/>
  <c r="D195" i="7"/>
  <c r="B195" i="7"/>
  <c r="C195" i="7"/>
  <c r="G195" i="8"/>
  <c r="F195" i="8"/>
  <c r="E195" i="8"/>
  <c r="D195" i="8"/>
  <c r="B195" i="8"/>
  <c r="C195" i="8"/>
  <c r="H195" i="9"/>
  <c r="G195" i="9"/>
  <c r="F195" i="9"/>
  <c r="E195" i="9"/>
  <c r="D195" i="9"/>
  <c r="C195" i="9"/>
  <c r="B195" i="9"/>
  <c r="D195" i="10"/>
  <c r="C195" i="10"/>
  <c r="B195" i="10"/>
  <c r="E195" i="10"/>
  <c r="E195" i="12"/>
  <c r="D195" i="12"/>
  <c r="C195" i="12"/>
  <c r="B195" i="12"/>
  <c r="D195" i="11"/>
  <c r="C195" i="11"/>
  <c r="B195" i="11"/>
  <c r="E195" i="11"/>
  <c r="C196" i="2" l="1"/>
  <c r="D196" i="2"/>
  <c r="E196" i="2"/>
  <c r="F196" i="2"/>
  <c r="T197" i="13"/>
  <c r="U196" i="13" s="1"/>
  <c r="S197" i="13"/>
  <c r="R197" i="13"/>
  <c r="Q197" i="13"/>
  <c r="P197" i="13"/>
  <c r="O197" i="13"/>
  <c r="N197" i="13"/>
  <c r="M197" i="13"/>
  <c r="L197" i="13"/>
  <c r="K197" i="13"/>
  <c r="J197" i="13"/>
  <c r="I197" i="13"/>
  <c r="H197" i="13"/>
  <c r="G197" i="13"/>
  <c r="F197" i="13"/>
  <c r="E197" i="13"/>
  <c r="D197" i="13"/>
  <c r="C197" i="13"/>
  <c r="B197" i="13"/>
  <c r="A197" i="11"/>
  <c r="A197" i="12"/>
  <c r="A197" i="10"/>
  <c r="A197" i="9"/>
  <c r="A197" i="8"/>
  <c r="A197" i="7"/>
  <c r="A197" i="6"/>
  <c r="A197" i="5"/>
  <c r="F197" i="5" s="1"/>
  <c r="A197" i="1"/>
  <c r="A197" i="2"/>
  <c r="B197" i="2" s="1"/>
  <c r="A198" i="13"/>
  <c r="AF196" i="1"/>
  <c r="AE196" i="1"/>
  <c r="AD196" i="1"/>
  <c r="AC196" i="1"/>
  <c r="AB196" i="1"/>
  <c r="AA196" i="1"/>
  <c r="Z196" i="1"/>
  <c r="Y196" i="1"/>
  <c r="X197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D196" i="6"/>
  <c r="E196" i="6"/>
  <c r="B196" i="6"/>
  <c r="C196" i="6"/>
  <c r="E196" i="7"/>
  <c r="D196" i="7"/>
  <c r="B196" i="7"/>
  <c r="C196" i="7"/>
  <c r="G196" i="8"/>
  <c r="F196" i="8"/>
  <c r="E196" i="8"/>
  <c r="D196" i="8"/>
  <c r="B196" i="8"/>
  <c r="C196" i="8"/>
  <c r="H196" i="9"/>
  <c r="G196" i="9"/>
  <c r="F196" i="9"/>
  <c r="E196" i="9"/>
  <c r="D196" i="9"/>
  <c r="C196" i="9"/>
  <c r="B196" i="9"/>
  <c r="D196" i="10"/>
  <c r="C196" i="10"/>
  <c r="B196" i="10"/>
  <c r="E196" i="10"/>
  <c r="E196" i="12"/>
  <c r="D196" i="12"/>
  <c r="C196" i="12"/>
  <c r="D196" i="11"/>
  <c r="C196" i="11"/>
  <c r="B196" i="11"/>
  <c r="E196" i="11"/>
  <c r="F197" i="2"/>
  <c r="E197" i="2"/>
  <c r="D197" i="2"/>
  <c r="C197" i="2"/>
  <c r="T198" i="13" l="1"/>
  <c r="U197" i="13" s="1"/>
  <c r="S198" i="13"/>
  <c r="R198" i="13"/>
  <c r="Q198" i="13"/>
  <c r="P198" i="13"/>
  <c r="O198" i="13"/>
  <c r="N198" i="13"/>
  <c r="M198" i="13"/>
  <c r="L198" i="13"/>
  <c r="K198" i="13"/>
  <c r="J198" i="13"/>
  <c r="I198" i="13"/>
  <c r="H198" i="13"/>
  <c r="G198" i="13"/>
  <c r="F198" i="13"/>
  <c r="E198" i="13"/>
  <c r="D198" i="13"/>
  <c r="C198" i="13"/>
  <c r="B198" i="13"/>
  <c r="A198" i="11"/>
  <c r="A198" i="10"/>
  <c r="A198" i="9"/>
  <c r="A198" i="8"/>
  <c r="A198" i="7"/>
  <c r="A198" i="6"/>
  <c r="A198" i="5"/>
  <c r="F198" i="5" s="1"/>
  <c r="A198" i="1"/>
  <c r="A198" i="2"/>
  <c r="B198" i="2" s="1"/>
  <c r="A199" i="13"/>
  <c r="AF197" i="1"/>
  <c r="AE197" i="1"/>
  <c r="AD197" i="1"/>
  <c r="AC197" i="1"/>
  <c r="AB197" i="1"/>
  <c r="AA197" i="1"/>
  <c r="Z197" i="1"/>
  <c r="Y197" i="1"/>
  <c r="X198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D197" i="6"/>
  <c r="E197" i="6"/>
  <c r="B197" i="6"/>
  <c r="C197" i="6"/>
  <c r="E197" i="7"/>
  <c r="D197" i="7"/>
  <c r="B197" i="7"/>
  <c r="C197" i="7"/>
  <c r="G197" i="8"/>
  <c r="F197" i="8"/>
  <c r="E197" i="8"/>
  <c r="D197" i="8"/>
  <c r="B197" i="8"/>
  <c r="C197" i="8"/>
  <c r="H197" i="9"/>
  <c r="G197" i="9"/>
  <c r="F197" i="9"/>
  <c r="E197" i="9"/>
  <c r="D197" i="9"/>
  <c r="C197" i="9"/>
  <c r="B197" i="9"/>
  <c r="D197" i="10"/>
  <c r="C197" i="10"/>
  <c r="B197" i="10"/>
  <c r="E197" i="10"/>
  <c r="E197" i="12"/>
  <c r="D197" i="12"/>
  <c r="C197" i="12"/>
  <c r="D197" i="11"/>
  <c r="C197" i="11"/>
  <c r="B197" i="11"/>
  <c r="E197" i="11"/>
  <c r="C198" i="2" l="1"/>
  <c r="D198" i="2"/>
  <c r="E198" i="2"/>
  <c r="F198" i="2"/>
  <c r="T199" i="13"/>
  <c r="U198" i="13" s="1"/>
  <c r="S199" i="13"/>
  <c r="R199" i="13"/>
  <c r="Q199" i="13"/>
  <c r="P199" i="13"/>
  <c r="O199" i="13"/>
  <c r="N199" i="13"/>
  <c r="M199" i="13"/>
  <c r="L199" i="13"/>
  <c r="K199" i="13"/>
  <c r="J199" i="13"/>
  <c r="I199" i="13"/>
  <c r="H199" i="13"/>
  <c r="G199" i="13"/>
  <c r="F199" i="13"/>
  <c r="E199" i="13"/>
  <c r="D199" i="13"/>
  <c r="C199" i="13"/>
  <c r="B199" i="13"/>
  <c r="A199" i="11"/>
  <c r="A199" i="10"/>
  <c r="A199" i="9"/>
  <c r="A199" i="8"/>
  <c r="A199" i="7"/>
  <c r="A199" i="6"/>
  <c r="A199" i="5"/>
  <c r="F199" i="5" s="1"/>
  <c r="A199" i="1"/>
  <c r="A199" i="2"/>
  <c r="B199" i="2" s="1"/>
  <c r="A200" i="13"/>
  <c r="AF198" i="1"/>
  <c r="AE198" i="1"/>
  <c r="AD198" i="1"/>
  <c r="AC198" i="1"/>
  <c r="AB198" i="1"/>
  <c r="AA198" i="1"/>
  <c r="Z198" i="1"/>
  <c r="Y198" i="1"/>
  <c r="X199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D198" i="6"/>
  <c r="E198" i="6"/>
  <c r="B198" i="6"/>
  <c r="C198" i="6"/>
  <c r="E198" i="7"/>
  <c r="D198" i="7"/>
  <c r="B198" i="7"/>
  <c r="C198" i="7"/>
  <c r="G198" i="8"/>
  <c r="F198" i="8"/>
  <c r="E198" i="8"/>
  <c r="D198" i="8"/>
  <c r="B198" i="8"/>
  <c r="C198" i="8"/>
  <c r="H198" i="9"/>
  <c r="G198" i="9"/>
  <c r="F198" i="9"/>
  <c r="E198" i="9"/>
  <c r="D198" i="9"/>
  <c r="C198" i="9"/>
  <c r="B198" i="9"/>
  <c r="D198" i="10"/>
  <c r="C198" i="10"/>
  <c r="B198" i="10"/>
  <c r="E198" i="10"/>
  <c r="D198" i="11"/>
  <c r="C198" i="11"/>
  <c r="B198" i="11"/>
  <c r="E198" i="11"/>
  <c r="C199" i="2" l="1"/>
  <c r="F199" i="2"/>
  <c r="D199" i="2"/>
  <c r="E199" i="2"/>
  <c r="T200" i="13"/>
  <c r="U199" i="13" s="1"/>
  <c r="S200" i="13"/>
  <c r="R200" i="13"/>
  <c r="Q200" i="13"/>
  <c r="P200" i="13"/>
  <c r="O200" i="13"/>
  <c r="N200" i="13"/>
  <c r="M200" i="13"/>
  <c r="L200" i="13"/>
  <c r="K200" i="13"/>
  <c r="J200" i="13"/>
  <c r="I200" i="13"/>
  <c r="H200" i="13"/>
  <c r="G200" i="13"/>
  <c r="F200" i="13"/>
  <c r="E200" i="13"/>
  <c r="D200" i="13"/>
  <c r="C200" i="13"/>
  <c r="B200" i="13"/>
  <c r="A200" i="11"/>
  <c r="A200" i="10"/>
  <c r="A200" i="9"/>
  <c r="A200" i="8"/>
  <c r="A200" i="7"/>
  <c r="A200" i="6"/>
  <c r="A200" i="5"/>
  <c r="F200" i="5" s="1"/>
  <c r="A200" i="1"/>
  <c r="A200" i="2"/>
  <c r="B200" i="2" s="1"/>
  <c r="A201" i="13"/>
  <c r="AF199" i="1"/>
  <c r="AE199" i="1"/>
  <c r="AD199" i="1"/>
  <c r="AC199" i="1"/>
  <c r="AB199" i="1"/>
  <c r="AA199" i="1"/>
  <c r="Z199" i="1"/>
  <c r="Y199" i="1"/>
  <c r="X200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D199" i="6"/>
  <c r="E199" i="6"/>
  <c r="B199" i="6"/>
  <c r="C199" i="6"/>
  <c r="E199" i="7"/>
  <c r="D199" i="7"/>
  <c r="B199" i="7"/>
  <c r="C199" i="7"/>
  <c r="G199" i="8"/>
  <c r="F199" i="8"/>
  <c r="E199" i="8"/>
  <c r="D199" i="8"/>
  <c r="B199" i="8"/>
  <c r="C199" i="8"/>
  <c r="H199" i="9"/>
  <c r="G199" i="9"/>
  <c r="F199" i="9"/>
  <c r="E199" i="9"/>
  <c r="D199" i="9"/>
  <c r="C199" i="9"/>
  <c r="B199" i="9"/>
  <c r="D199" i="10"/>
  <c r="C199" i="10"/>
  <c r="B199" i="10"/>
  <c r="E199" i="10"/>
  <c r="D199" i="11"/>
  <c r="C199" i="11"/>
  <c r="B199" i="11"/>
  <c r="E199" i="11"/>
  <c r="D200" i="2" l="1"/>
  <c r="C200" i="2"/>
  <c r="E200" i="2"/>
  <c r="F200" i="2"/>
  <c r="T201" i="13"/>
  <c r="U200" i="13" s="1"/>
  <c r="S201" i="13"/>
  <c r="R201" i="13"/>
  <c r="Q201" i="13"/>
  <c r="P201" i="13"/>
  <c r="O201" i="13"/>
  <c r="N201" i="13"/>
  <c r="M201" i="13"/>
  <c r="L201" i="13"/>
  <c r="K201" i="13"/>
  <c r="J201" i="13"/>
  <c r="I201" i="13"/>
  <c r="H201" i="13"/>
  <c r="G201" i="13"/>
  <c r="F201" i="13"/>
  <c r="E201" i="13"/>
  <c r="D201" i="13"/>
  <c r="C201" i="13"/>
  <c r="B201" i="13"/>
  <c r="A201" i="11"/>
  <c r="A201" i="10"/>
  <c r="A201" i="9"/>
  <c r="A201" i="8"/>
  <c r="A201" i="7"/>
  <c r="A201" i="6"/>
  <c r="A201" i="5"/>
  <c r="F201" i="5" s="1"/>
  <c r="A201" i="1"/>
  <c r="A201" i="2"/>
  <c r="B201" i="2" s="1"/>
  <c r="A202" i="13"/>
  <c r="AF200" i="1"/>
  <c r="AE200" i="1"/>
  <c r="AD200" i="1"/>
  <c r="AC200" i="1"/>
  <c r="AB200" i="1"/>
  <c r="AA200" i="1"/>
  <c r="Z200" i="1"/>
  <c r="Y200" i="1"/>
  <c r="X201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D200" i="6"/>
  <c r="E200" i="6"/>
  <c r="B200" i="6"/>
  <c r="C200" i="6"/>
  <c r="E200" i="7"/>
  <c r="D200" i="7"/>
  <c r="B200" i="7"/>
  <c r="C200" i="7"/>
  <c r="G200" i="8"/>
  <c r="F200" i="8"/>
  <c r="E200" i="8"/>
  <c r="D200" i="8"/>
  <c r="B200" i="8"/>
  <c r="C200" i="8"/>
  <c r="H200" i="9"/>
  <c r="G200" i="9"/>
  <c r="F200" i="9"/>
  <c r="E200" i="9"/>
  <c r="D200" i="9"/>
  <c r="C200" i="9"/>
  <c r="B200" i="9"/>
  <c r="D200" i="10"/>
  <c r="C200" i="10"/>
  <c r="B200" i="10"/>
  <c r="E200" i="10"/>
  <c r="D200" i="11"/>
  <c r="C200" i="11"/>
  <c r="B200" i="11"/>
  <c r="E200" i="11"/>
  <c r="D201" i="2" l="1"/>
  <c r="C201" i="2"/>
  <c r="E201" i="2"/>
  <c r="F201" i="2"/>
  <c r="T202" i="13"/>
  <c r="U201" i="13" s="1"/>
  <c r="S202" i="13"/>
  <c r="R202" i="13"/>
  <c r="Q202" i="13"/>
  <c r="P202" i="13"/>
  <c r="O202" i="13"/>
  <c r="N202" i="13"/>
  <c r="M202" i="13"/>
  <c r="L202" i="13"/>
  <c r="K202" i="13"/>
  <c r="J202" i="13"/>
  <c r="I202" i="13"/>
  <c r="H202" i="13"/>
  <c r="G202" i="13"/>
  <c r="F202" i="13"/>
  <c r="E202" i="13"/>
  <c r="D202" i="13"/>
  <c r="C202" i="13"/>
  <c r="B202" i="13"/>
  <c r="A202" i="11"/>
  <c r="A202" i="10"/>
  <c r="A202" i="9"/>
  <c r="A202" i="8"/>
  <c r="A202" i="7"/>
  <c r="A202" i="6"/>
  <c r="A202" i="5"/>
  <c r="F202" i="5" s="1"/>
  <c r="A202" i="1"/>
  <c r="A202" i="2"/>
  <c r="B202" i="2" s="1"/>
  <c r="A203" i="13"/>
  <c r="AF201" i="1"/>
  <c r="AE201" i="1"/>
  <c r="AD201" i="1"/>
  <c r="AC201" i="1"/>
  <c r="AB201" i="1"/>
  <c r="AA201" i="1"/>
  <c r="Z201" i="1"/>
  <c r="Y201" i="1"/>
  <c r="X202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D201" i="6"/>
  <c r="E201" i="6"/>
  <c r="B201" i="6"/>
  <c r="C201" i="6"/>
  <c r="E201" i="7"/>
  <c r="D201" i="7"/>
  <c r="B201" i="7"/>
  <c r="C201" i="7"/>
  <c r="G201" i="8"/>
  <c r="F201" i="8"/>
  <c r="E201" i="8"/>
  <c r="D201" i="8"/>
  <c r="B201" i="8"/>
  <c r="C201" i="8"/>
  <c r="H201" i="9"/>
  <c r="G201" i="9"/>
  <c r="F201" i="9"/>
  <c r="E201" i="9"/>
  <c r="D201" i="9"/>
  <c r="C201" i="9"/>
  <c r="B201" i="9"/>
  <c r="D201" i="10"/>
  <c r="C201" i="10"/>
  <c r="B201" i="10"/>
  <c r="E201" i="10"/>
  <c r="D201" i="11"/>
  <c r="C201" i="11"/>
  <c r="B201" i="11"/>
  <c r="E201" i="11"/>
  <c r="C202" i="2" l="1"/>
  <c r="D202" i="2"/>
  <c r="E202" i="2"/>
  <c r="F202" i="2"/>
  <c r="T203" i="13"/>
  <c r="U202" i="13" s="1"/>
  <c r="S203" i="13"/>
  <c r="R203" i="13"/>
  <c r="Q203" i="13"/>
  <c r="P203" i="13"/>
  <c r="O203" i="13"/>
  <c r="N203" i="13"/>
  <c r="M203" i="13"/>
  <c r="L203" i="13"/>
  <c r="K203" i="13"/>
  <c r="J203" i="13"/>
  <c r="I203" i="13"/>
  <c r="H203" i="13"/>
  <c r="G203" i="13"/>
  <c r="F203" i="13"/>
  <c r="E203" i="13"/>
  <c r="D203" i="13"/>
  <c r="C203" i="13"/>
  <c r="B203" i="13"/>
  <c r="A203" i="11"/>
  <c r="A203" i="10"/>
  <c r="A203" i="9"/>
  <c r="A203" i="8"/>
  <c r="A203" i="7"/>
  <c r="A203" i="6"/>
  <c r="A203" i="5"/>
  <c r="F203" i="5" s="1"/>
  <c r="A203" i="1"/>
  <c r="A203" i="2"/>
  <c r="B203" i="2" s="1"/>
  <c r="A204" i="13"/>
  <c r="AF202" i="1"/>
  <c r="AE202" i="1"/>
  <c r="AD202" i="1"/>
  <c r="AC202" i="1"/>
  <c r="AB202" i="1"/>
  <c r="AA202" i="1"/>
  <c r="Z202" i="1"/>
  <c r="Y202" i="1"/>
  <c r="X203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D202" i="6"/>
  <c r="E202" i="6"/>
  <c r="B202" i="6"/>
  <c r="C202" i="6"/>
  <c r="E202" i="7"/>
  <c r="D202" i="7"/>
  <c r="B202" i="7"/>
  <c r="C202" i="7"/>
  <c r="G202" i="8"/>
  <c r="F202" i="8"/>
  <c r="E202" i="8"/>
  <c r="D202" i="8"/>
  <c r="B202" i="8"/>
  <c r="C202" i="8"/>
  <c r="H202" i="9"/>
  <c r="G202" i="9"/>
  <c r="F202" i="9"/>
  <c r="E202" i="9"/>
  <c r="D202" i="9"/>
  <c r="C202" i="9"/>
  <c r="B202" i="9"/>
  <c r="D202" i="10"/>
  <c r="C202" i="10"/>
  <c r="B202" i="10"/>
  <c r="E202" i="10"/>
  <c r="D202" i="11"/>
  <c r="C202" i="11"/>
  <c r="B202" i="11"/>
  <c r="E202" i="11"/>
  <c r="C203" i="2" l="1"/>
  <c r="D203" i="2"/>
  <c r="F203" i="2"/>
  <c r="E203" i="2"/>
  <c r="T204" i="13"/>
  <c r="U203" i="13" s="1"/>
  <c r="S204" i="13"/>
  <c r="R204" i="13"/>
  <c r="Q204" i="13"/>
  <c r="P204" i="13"/>
  <c r="O204" i="13"/>
  <c r="N204" i="13"/>
  <c r="M204" i="13"/>
  <c r="L204" i="13"/>
  <c r="K204" i="13"/>
  <c r="J204" i="13"/>
  <c r="I204" i="13"/>
  <c r="H204" i="13"/>
  <c r="G204" i="13"/>
  <c r="F204" i="13"/>
  <c r="E204" i="13"/>
  <c r="D204" i="13"/>
  <c r="C204" i="13"/>
  <c r="B204" i="13"/>
  <c r="A204" i="11"/>
  <c r="A204" i="10"/>
  <c r="A204" i="9"/>
  <c r="A204" i="8"/>
  <c r="A204" i="7"/>
  <c r="A204" i="6"/>
  <c r="A204" i="5"/>
  <c r="F204" i="5" s="1"/>
  <c r="A204" i="1"/>
  <c r="A204" i="2"/>
  <c r="B204" i="2" s="1"/>
  <c r="A205" i="13"/>
  <c r="AF203" i="1"/>
  <c r="AE203" i="1"/>
  <c r="AD203" i="1"/>
  <c r="AC203" i="1"/>
  <c r="AB203" i="1"/>
  <c r="AA203" i="1"/>
  <c r="Z203" i="1"/>
  <c r="Y203" i="1"/>
  <c r="X204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D203" i="6"/>
  <c r="E203" i="6"/>
  <c r="B203" i="6"/>
  <c r="C203" i="6"/>
  <c r="E203" i="7"/>
  <c r="D203" i="7"/>
  <c r="B203" i="7"/>
  <c r="C203" i="7"/>
  <c r="G203" i="8"/>
  <c r="F203" i="8"/>
  <c r="E203" i="8"/>
  <c r="D203" i="8"/>
  <c r="C203" i="8"/>
  <c r="H203" i="9"/>
  <c r="G203" i="9"/>
  <c r="F203" i="9"/>
  <c r="E203" i="9"/>
  <c r="D203" i="9"/>
  <c r="C203" i="9"/>
  <c r="B203" i="9"/>
  <c r="D203" i="10"/>
  <c r="C203" i="10"/>
  <c r="B203" i="10"/>
  <c r="E203" i="10"/>
  <c r="D203" i="11"/>
  <c r="C203" i="11"/>
  <c r="B203" i="11"/>
  <c r="E203" i="11"/>
  <c r="C204" i="2" l="1"/>
  <c r="D204" i="2"/>
  <c r="E204" i="2"/>
  <c r="F204" i="2"/>
  <c r="T205" i="13"/>
  <c r="U204" i="13" s="1"/>
  <c r="S205" i="13"/>
  <c r="R205" i="13"/>
  <c r="Q205" i="13"/>
  <c r="P205" i="13"/>
  <c r="O205" i="13"/>
  <c r="N205" i="13"/>
  <c r="M205" i="13"/>
  <c r="L205" i="13"/>
  <c r="K205" i="13"/>
  <c r="J205" i="13"/>
  <c r="I205" i="13"/>
  <c r="H205" i="13"/>
  <c r="G205" i="13"/>
  <c r="F205" i="13"/>
  <c r="E205" i="13"/>
  <c r="D205" i="13"/>
  <c r="C205" i="13"/>
  <c r="B205" i="13"/>
  <c r="A205" i="11"/>
  <c r="A205" i="10"/>
  <c r="A205" i="9"/>
  <c r="A205" i="8"/>
  <c r="A205" i="7"/>
  <c r="A205" i="6"/>
  <c r="A205" i="5"/>
  <c r="F205" i="5" s="1"/>
  <c r="A205" i="1"/>
  <c r="A205" i="2"/>
  <c r="B205" i="2" s="1"/>
  <c r="A206" i="13"/>
  <c r="AF204" i="1"/>
  <c r="AE204" i="1"/>
  <c r="AD204" i="1"/>
  <c r="AC204" i="1"/>
  <c r="AB204" i="1"/>
  <c r="AA204" i="1"/>
  <c r="Z204" i="1"/>
  <c r="Y204" i="1"/>
  <c r="X205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D204" i="6"/>
  <c r="E204" i="6"/>
  <c r="B204" i="6"/>
  <c r="C204" i="6"/>
  <c r="E204" i="7"/>
  <c r="D204" i="7"/>
  <c r="B204" i="7"/>
  <c r="C204" i="7"/>
  <c r="G204" i="8"/>
  <c r="F204" i="8"/>
  <c r="E204" i="8"/>
  <c r="D204" i="8"/>
  <c r="C204" i="8"/>
  <c r="H204" i="9"/>
  <c r="G204" i="9"/>
  <c r="F204" i="9"/>
  <c r="E204" i="9"/>
  <c r="D204" i="9"/>
  <c r="C204" i="9"/>
  <c r="B204" i="9"/>
  <c r="D204" i="10"/>
  <c r="C204" i="10"/>
  <c r="B204" i="10"/>
  <c r="E204" i="10"/>
  <c r="D204" i="11"/>
  <c r="C204" i="11"/>
  <c r="B204" i="11"/>
  <c r="E204" i="11"/>
  <c r="C205" i="2" l="1"/>
  <c r="D205" i="2"/>
  <c r="E205" i="2"/>
  <c r="F205" i="2"/>
  <c r="T206" i="13"/>
  <c r="U205" i="13" s="1"/>
  <c r="S206" i="13"/>
  <c r="R206" i="13"/>
  <c r="Q206" i="13"/>
  <c r="P206" i="13"/>
  <c r="O206" i="13"/>
  <c r="N206" i="13"/>
  <c r="M206" i="13"/>
  <c r="L206" i="13"/>
  <c r="K206" i="13"/>
  <c r="J206" i="13"/>
  <c r="I206" i="13"/>
  <c r="H206" i="13"/>
  <c r="G206" i="13"/>
  <c r="F206" i="13"/>
  <c r="E206" i="13"/>
  <c r="D206" i="13"/>
  <c r="C206" i="13"/>
  <c r="B206" i="13"/>
  <c r="A206" i="11"/>
  <c r="A206" i="10"/>
  <c r="A206" i="9"/>
  <c r="A206" i="8"/>
  <c r="A206" i="7"/>
  <c r="A206" i="6"/>
  <c r="A206" i="5"/>
  <c r="F206" i="5" s="1"/>
  <c r="A206" i="1"/>
  <c r="A206" i="2"/>
  <c r="B206" i="2" s="1"/>
  <c r="A207" i="13"/>
  <c r="AF205" i="1"/>
  <c r="AE205" i="1"/>
  <c r="AD205" i="1"/>
  <c r="AC205" i="1"/>
  <c r="AB205" i="1"/>
  <c r="AA205" i="1"/>
  <c r="Z205" i="1"/>
  <c r="Y205" i="1"/>
  <c r="X206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D205" i="6"/>
  <c r="E205" i="6"/>
  <c r="B205" i="6"/>
  <c r="C205" i="6"/>
  <c r="E205" i="7"/>
  <c r="D205" i="7"/>
  <c r="B205" i="7"/>
  <c r="C205" i="7"/>
  <c r="G205" i="8"/>
  <c r="F205" i="8"/>
  <c r="E205" i="8"/>
  <c r="D205" i="8"/>
  <c r="C205" i="8"/>
  <c r="H205" i="9"/>
  <c r="G205" i="9"/>
  <c r="F205" i="9"/>
  <c r="E205" i="9"/>
  <c r="D205" i="9"/>
  <c r="C205" i="9"/>
  <c r="B205" i="9"/>
  <c r="D205" i="10"/>
  <c r="C205" i="10"/>
  <c r="B205" i="10"/>
  <c r="E205" i="10"/>
  <c r="D205" i="11"/>
  <c r="C205" i="11"/>
  <c r="B205" i="11"/>
  <c r="E205" i="11"/>
  <c r="F206" i="2" l="1"/>
  <c r="C206" i="2"/>
  <c r="D206" i="2"/>
  <c r="E206" i="2"/>
  <c r="T207" i="13"/>
  <c r="U206" i="13" s="1"/>
  <c r="S207" i="13"/>
  <c r="R207" i="13"/>
  <c r="Q207" i="13"/>
  <c r="P207" i="13"/>
  <c r="O207" i="13"/>
  <c r="N207" i="13"/>
  <c r="M207" i="13"/>
  <c r="L207" i="13"/>
  <c r="K207" i="13"/>
  <c r="J207" i="13"/>
  <c r="I207" i="13"/>
  <c r="H207" i="13"/>
  <c r="G207" i="13"/>
  <c r="F207" i="13"/>
  <c r="E207" i="13"/>
  <c r="D207" i="13"/>
  <c r="C207" i="13"/>
  <c r="B207" i="13"/>
  <c r="A207" i="11"/>
  <c r="A207" i="10"/>
  <c r="A207" i="9"/>
  <c r="A207" i="8"/>
  <c r="A207" i="7"/>
  <c r="A207" i="6"/>
  <c r="A207" i="5"/>
  <c r="F207" i="5" s="1"/>
  <c r="A207" i="1"/>
  <c r="A207" i="2"/>
  <c r="B207" i="2" s="1"/>
  <c r="A208" i="13"/>
  <c r="AF206" i="1"/>
  <c r="AE206" i="1"/>
  <c r="AD206" i="1"/>
  <c r="AC206" i="1"/>
  <c r="AB206" i="1"/>
  <c r="AA206" i="1"/>
  <c r="Z206" i="1"/>
  <c r="Y206" i="1"/>
  <c r="X207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D206" i="6"/>
  <c r="E206" i="6"/>
  <c r="B206" i="6"/>
  <c r="C206" i="6"/>
  <c r="E206" i="7"/>
  <c r="D206" i="7"/>
  <c r="B206" i="7"/>
  <c r="C206" i="7"/>
  <c r="G206" i="8"/>
  <c r="F206" i="8"/>
  <c r="E206" i="8"/>
  <c r="D206" i="8"/>
  <c r="C206" i="8"/>
  <c r="H206" i="9"/>
  <c r="G206" i="9"/>
  <c r="F206" i="9"/>
  <c r="E206" i="9"/>
  <c r="D206" i="9"/>
  <c r="C206" i="9"/>
  <c r="B206" i="9"/>
  <c r="D206" i="10"/>
  <c r="C206" i="10"/>
  <c r="B206" i="10"/>
  <c r="E206" i="10"/>
  <c r="D206" i="11"/>
  <c r="C206" i="11"/>
  <c r="B206" i="11"/>
  <c r="E206" i="11"/>
  <c r="E207" i="2" l="1"/>
  <c r="C207" i="2"/>
  <c r="F207" i="2"/>
  <c r="D207" i="2"/>
  <c r="T208" i="13"/>
  <c r="U207" i="13" s="1"/>
  <c r="S208" i="13"/>
  <c r="R208" i="13"/>
  <c r="Q208" i="13"/>
  <c r="P208" i="13"/>
  <c r="O208" i="13"/>
  <c r="N208" i="13"/>
  <c r="M208" i="13"/>
  <c r="L208" i="13"/>
  <c r="K208" i="13"/>
  <c r="J208" i="13"/>
  <c r="I208" i="13"/>
  <c r="H208" i="13"/>
  <c r="G208" i="13"/>
  <c r="F208" i="13"/>
  <c r="E208" i="13"/>
  <c r="D208" i="13"/>
  <c r="C208" i="13"/>
  <c r="B208" i="13"/>
  <c r="A208" i="11"/>
  <c r="A208" i="10"/>
  <c r="A208" i="9"/>
  <c r="A208" i="8"/>
  <c r="A208" i="7"/>
  <c r="A208" i="6"/>
  <c r="A208" i="5"/>
  <c r="F208" i="5" s="1"/>
  <c r="A208" i="1"/>
  <c r="A208" i="2"/>
  <c r="B208" i="2" s="1"/>
  <c r="A209" i="13"/>
  <c r="AF207" i="1"/>
  <c r="AE207" i="1"/>
  <c r="AD207" i="1"/>
  <c r="AC207" i="1"/>
  <c r="AB207" i="1"/>
  <c r="AA207" i="1"/>
  <c r="Z207" i="1"/>
  <c r="Y207" i="1"/>
  <c r="X208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D207" i="6"/>
  <c r="E207" i="6"/>
  <c r="B207" i="6"/>
  <c r="C207" i="6"/>
  <c r="E207" i="7"/>
  <c r="D207" i="7"/>
  <c r="B207" i="7"/>
  <c r="C207" i="7"/>
  <c r="G207" i="8"/>
  <c r="F207" i="8"/>
  <c r="E207" i="8"/>
  <c r="D207" i="8"/>
  <c r="C207" i="8"/>
  <c r="H207" i="9"/>
  <c r="G207" i="9"/>
  <c r="F207" i="9"/>
  <c r="E207" i="9"/>
  <c r="D207" i="9"/>
  <c r="C207" i="9"/>
  <c r="B207" i="9"/>
  <c r="D207" i="10"/>
  <c r="C207" i="10"/>
  <c r="B207" i="10"/>
  <c r="E207" i="10"/>
  <c r="D207" i="11"/>
  <c r="C207" i="11"/>
  <c r="B207" i="11"/>
  <c r="E207" i="11"/>
  <c r="C208" i="2" l="1"/>
  <c r="E208" i="2"/>
  <c r="F208" i="2"/>
  <c r="D208" i="2"/>
  <c r="T209" i="13"/>
  <c r="U208" i="13" s="1"/>
  <c r="S209" i="13"/>
  <c r="R209" i="13"/>
  <c r="Q209" i="13"/>
  <c r="P209" i="13"/>
  <c r="O209" i="13"/>
  <c r="N209" i="13"/>
  <c r="M209" i="13"/>
  <c r="L209" i="13"/>
  <c r="K209" i="13"/>
  <c r="J209" i="13"/>
  <c r="I209" i="13"/>
  <c r="H209" i="13"/>
  <c r="G209" i="13"/>
  <c r="F209" i="13"/>
  <c r="E209" i="13"/>
  <c r="D209" i="13"/>
  <c r="C209" i="13"/>
  <c r="B209" i="13"/>
  <c r="A209" i="11"/>
  <c r="A209" i="10"/>
  <c r="A209" i="9"/>
  <c r="A209" i="8"/>
  <c r="A209" i="7"/>
  <c r="A209" i="6"/>
  <c r="A209" i="5"/>
  <c r="F209" i="5" s="1"/>
  <c r="A209" i="1"/>
  <c r="A209" i="2"/>
  <c r="B209" i="2" s="1"/>
  <c r="A210" i="13"/>
  <c r="AF208" i="1"/>
  <c r="AE208" i="1"/>
  <c r="AD208" i="1"/>
  <c r="AC208" i="1"/>
  <c r="AB208" i="1"/>
  <c r="AA208" i="1"/>
  <c r="Z208" i="1"/>
  <c r="Y208" i="1"/>
  <c r="X209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D208" i="6"/>
  <c r="E208" i="6"/>
  <c r="B208" i="6"/>
  <c r="C208" i="6"/>
  <c r="E208" i="7"/>
  <c r="D208" i="7"/>
  <c r="B208" i="7"/>
  <c r="C208" i="7"/>
  <c r="G208" i="8"/>
  <c r="F208" i="8"/>
  <c r="E208" i="8"/>
  <c r="D208" i="8"/>
  <c r="C208" i="8"/>
  <c r="H208" i="9"/>
  <c r="G208" i="9"/>
  <c r="F208" i="9"/>
  <c r="E208" i="9"/>
  <c r="D208" i="9"/>
  <c r="C208" i="9"/>
  <c r="B208" i="9"/>
  <c r="D208" i="10"/>
  <c r="C208" i="10"/>
  <c r="B208" i="10"/>
  <c r="E208" i="10"/>
  <c r="D208" i="11"/>
  <c r="C208" i="11"/>
  <c r="B208" i="11"/>
  <c r="E208" i="11"/>
  <c r="C209" i="2" l="1"/>
  <c r="D209" i="2"/>
  <c r="E209" i="2"/>
  <c r="F209" i="2"/>
  <c r="T210" i="13"/>
  <c r="U209" i="13" s="1"/>
  <c r="S210" i="13"/>
  <c r="R210" i="13"/>
  <c r="Q210" i="13"/>
  <c r="P210" i="13"/>
  <c r="O210" i="13"/>
  <c r="N210" i="13"/>
  <c r="M210" i="13"/>
  <c r="L210" i="13"/>
  <c r="K210" i="13"/>
  <c r="J210" i="13"/>
  <c r="I210" i="13"/>
  <c r="H210" i="13"/>
  <c r="G210" i="13"/>
  <c r="F210" i="13"/>
  <c r="E210" i="13"/>
  <c r="D210" i="13"/>
  <c r="C210" i="13"/>
  <c r="B210" i="13"/>
  <c r="A210" i="11"/>
  <c r="A210" i="10"/>
  <c r="A210" i="9"/>
  <c r="A210" i="8"/>
  <c r="A210" i="7"/>
  <c r="A210" i="6"/>
  <c r="A210" i="5"/>
  <c r="F210" i="5" s="1"/>
  <c r="A210" i="1"/>
  <c r="A210" i="2"/>
  <c r="B210" i="2" s="1"/>
  <c r="A211" i="13"/>
  <c r="AF209" i="1"/>
  <c r="AE209" i="1"/>
  <c r="AD209" i="1"/>
  <c r="AC209" i="1"/>
  <c r="AB209" i="1"/>
  <c r="AA209" i="1"/>
  <c r="Z209" i="1"/>
  <c r="Y209" i="1"/>
  <c r="X210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D209" i="6"/>
  <c r="E209" i="6"/>
  <c r="B209" i="6"/>
  <c r="C209" i="6"/>
  <c r="E209" i="7"/>
  <c r="D209" i="7"/>
  <c r="B209" i="7"/>
  <c r="C209" i="7"/>
  <c r="G209" i="8"/>
  <c r="F209" i="8"/>
  <c r="E209" i="8"/>
  <c r="D209" i="8"/>
  <c r="C209" i="8"/>
  <c r="H209" i="9"/>
  <c r="G209" i="9"/>
  <c r="F209" i="9"/>
  <c r="E209" i="9"/>
  <c r="D209" i="9"/>
  <c r="C209" i="9"/>
  <c r="B209" i="9"/>
  <c r="D209" i="10"/>
  <c r="C209" i="10"/>
  <c r="B209" i="10"/>
  <c r="E209" i="10"/>
  <c r="D209" i="11"/>
  <c r="C209" i="11"/>
  <c r="B209" i="11"/>
  <c r="E209" i="11"/>
  <c r="F210" i="2" l="1"/>
  <c r="C210" i="2"/>
  <c r="D210" i="2"/>
  <c r="E210" i="2"/>
  <c r="T211" i="13"/>
  <c r="U210" i="13" s="1"/>
  <c r="S211" i="13"/>
  <c r="R211" i="13"/>
  <c r="Q211" i="13"/>
  <c r="P211" i="13"/>
  <c r="O211" i="13"/>
  <c r="N211" i="13"/>
  <c r="M211" i="13"/>
  <c r="L211" i="13"/>
  <c r="K211" i="13"/>
  <c r="J211" i="13"/>
  <c r="I211" i="13"/>
  <c r="H211" i="13"/>
  <c r="G211" i="13"/>
  <c r="F211" i="13"/>
  <c r="E211" i="13"/>
  <c r="D211" i="13"/>
  <c r="C211" i="13"/>
  <c r="B211" i="13"/>
  <c r="A211" i="11"/>
  <c r="A211" i="10"/>
  <c r="A211" i="9"/>
  <c r="A211" i="8"/>
  <c r="A211" i="7"/>
  <c r="C211" i="7" s="1"/>
  <c r="A211" i="6"/>
  <c r="A211" i="5"/>
  <c r="F211" i="5" s="1"/>
  <c r="A211" i="1"/>
  <c r="A211" i="2"/>
  <c r="B211" i="2" s="1"/>
  <c r="A212" i="13"/>
  <c r="AF210" i="1"/>
  <c r="AE210" i="1"/>
  <c r="AD210" i="1"/>
  <c r="AC210" i="1"/>
  <c r="AB210" i="1"/>
  <c r="AA210" i="1"/>
  <c r="Z210" i="1"/>
  <c r="Y210" i="1"/>
  <c r="X211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D210" i="6"/>
  <c r="E210" i="6"/>
  <c r="B210" i="6"/>
  <c r="C210" i="6"/>
  <c r="E210" i="7"/>
  <c r="D210" i="7"/>
  <c r="B210" i="7"/>
  <c r="C210" i="7"/>
  <c r="G210" i="8"/>
  <c r="F210" i="8"/>
  <c r="E210" i="8"/>
  <c r="D210" i="8"/>
  <c r="C210" i="8"/>
  <c r="H210" i="9"/>
  <c r="G210" i="9"/>
  <c r="F210" i="9"/>
  <c r="E210" i="9"/>
  <c r="D210" i="9"/>
  <c r="C210" i="9"/>
  <c r="B210" i="9"/>
  <c r="D210" i="10"/>
  <c r="C210" i="10"/>
  <c r="B210" i="10"/>
  <c r="E210" i="10"/>
  <c r="D210" i="11"/>
  <c r="C210" i="11"/>
  <c r="B210" i="11"/>
  <c r="E210" i="11"/>
  <c r="C211" i="2" l="1"/>
  <c r="E211" i="2"/>
  <c r="F211" i="2"/>
  <c r="D211" i="2"/>
  <c r="T212" i="13"/>
  <c r="U211" i="13" s="1"/>
  <c r="S212" i="13"/>
  <c r="R212" i="13"/>
  <c r="Q212" i="13"/>
  <c r="P212" i="13"/>
  <c r="O212" i="13"/>
  <c r="N212" i="13"/>
  <c r="M212" i="13"/>
  <c r="L212" i="13"/>
  <c r="K212" i="13"/>
  <c r="J212" i="13"/>
  <c r="I212" i="13"/>
  <c r="H212" i="13"/>
  <c r="G212" i="13"/>
  <c r="F212" i="13"/>
  <c r="E212" i="13"/>
  <c r="D212" i="13"/>
  <c r="C212" i="13"/>
  <c r="B212" i="13"/>
  <c r="A212" i="11"/>
  <c r="A212" i="10"/>
  <c r="A212" i="9"/>
  <c r="A212" i="8"/>
  <c r="A212" i="7"/>
  <c r="C212" i="7" s="1"/>
  <c r="A212" i="6"/>
  <c r="A212" i="5"/>
  <c r="F212" i="5" s="1"/>
  <c r="A212" i="1"/>
  <c r="A212" i="2"/>
  <c r="B212" i="2" s="1"/>
  <c r="A213" i="13"/>
  <c r="AF211" i="1"/>
  <c r="AE211" i="1"/>
  <c r="AD211" i="1"/>
  <c r="AC211" i="1"/>
  <c r="AB211" i="1"/>
  <c r="AA211" i="1"/>
  <c r="Z211" i="1"/>
  <c r="Y211" i="1"/>
  <c r="X212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D211" i="6"/>
  <c r="E211" i="6"/>
  <c r="B211" i="6"/>
  <c r="C211" i="6"/>
  <c r="G211" i="8"/>
  <c r="F211" i="8"/>
  <c r="E211" i="8"/>
  <c r="D211" i="8"/>
  <c r="C211" i="8"/>
  <c r="H211" i="9"/>
  <c r="G211" i="9"/>
  <c r="F211" i="9"/>
  <c r="E211" i="9"/>
  <c r="D211" i="9"/>
  <c r="C211" i="9"/>
  <c r="B211" i="9"/>
  <c r="D211" i="10"/>
  <c r="C211" i="10"/>
  <c r="B211" i="10"/>
  <c r="E211" i="10"/>
  <c r="D211" i="11"/>
  <c r="C211" i="11"/>
  <c r="B211" i="11"/>
  <c r="E211" i="11"/>
  <c r="D212" i="2" l="1"/>
  <c r="C212" i="2"/>
  <c r="E212" i="2"/>
  <c r="F212" i="2"/>
  <c r="T213" i="13"/>
  <c r="U212" i="13" s="1"/>
  <c r="S213" i="13"/>
  <c r="R213" i="13"/>
  <c r="Q213" i="13"/>
  <c r="P213" i="13"/>
  <c r="O213" i="13"/>
  <c r="N213" i="13"/>
  <c r="M213" i="13"/>
  <c r="L213" i="13"/>
  <c r="K213" i="13"/>
  <c r="J213" i="13"/>
  <c r="I213" i="13"/>
  <c r="H213" i="13"/>
  <c r="G213" i="13"/>
  <c r="F213" i="13"/>
  <c r="E213" i="13"/>
  <c r="D213" i="13"/>
  <c r="C213" i="13"/>
  <c r="B213" i="13"/>
  <c r="A213" i="11"/>
  <c r="A213" i="10"/>
  <c r="A213" i="9"/>
  <c r="A213" i="8"/>
  <c r="A213" i="7"/>
  <c r="A213" i="6"/>
  <c r="A213" i="5"/>
  <c r="F213" i="5" s="1"/>
  <c r="A213" i="1"/>
  <c r="A213" i="2"/>
  <c r="B213" i="2" s="1"/>
  <c r="A214" i="13"/>
  <c r="AF212" i="1"/>
  <c r="AE212" i="1"/>
  <c r="AD212" i="1"/>
  <c r="AC212" i="1"/>
  <c r="AB212" i="1"/>
  <c r="AA212" i="1"/>
  <c r="Z212" i="1"/>
  <c r="Y212" i="1"/>
  <c r="X213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D212" i="6"/>
  <c r="E212" i="6"/>
  <c r="B212" i="6"/>
  <c r="C212" i="6"/>
  <c r="G212" i="8"/>
  <c r="F212" i="8"/>
  <c r="E212" i="8"/>
  <c r="D212" i="8"/>
  <c r="C212" i="8"/>
  <c r="H212" i="9"/>
  <c r="G212" i="9"/>
  <c r="F212" i="9"/>
  <c r="E212" i="9"/>
  <c r="D212" i="9"/>
  <c r="C212" i="9"/>
  <c r="B212" i="9"/>
  <c r="D212" i="10"/>
  <c r="C212" i="10"/>
  <c r="B212" i="10"/>
  <c r="E212" i="10"/>
  <c r="D212" i="11"/>
  <c r="C212" i="11"/>
  <c r="B212" i="11"/>
  <c r="E212" i="11"/>
  <c r="C213" i="2" l="1"/>
  <c r="D213" i="2"/>
  <c r="E213" i="2"/>
  <c r="F213" i="2"/>
  <c r="T214" i="13"/>
  <c r="U213" i="13" s="1"/>
  <c r="S214" i="13"/>
  <c r="R214" i="13"/>
  <c r="Q214" i="13"/>
  <c r="P214" i="13"/>
  <c r="O214" i="13"/>
  <c r="N214" i="13"/>
  <c r="M214" i="13"/>
  <c r="L214" i="13"/>
  <c r="K214" i="13"/>
  <c r="J214" i="13"/>
  <c r="I214" i="13"/>
  <c r="H214" i="13"/>
  <c r="G214" i="13"/>
  <c r="F214" i="13"/>
  <c r="E214" i="13"/>
  <c r="D214" i="13"/>
  <c r="C214" i="13"/>
  <c r="B214" i="13"/>
  <c r="A214" i="11"/>
  <c r="A214" i="10"/>
  <c r="A214" i="9"/>
  <c r="A214" i="8"/>
  <c r="A214" i="7"/>
  <c r="A214" i="6"/>
  <c r="A214" i="5"/>
  <c r="F214" i="5" s="1"/>
  <c r="A214" i="1"/>
  <c r="A214" i="2"/>
  <c r="B214" i="2" s="1"/>
  <c r="A215" i="13"/>
  <c r="AF213" i="1"/>
  <c r="AE213" i="1"/>
  <c r="AD213" i="1"/>
  <c r="AC213" i="1"/>
  <c r="AB213" i="1"/>
  <c r="AA213" i="1"/>
  <c r="Z213" i="1"/>
  <c r="Y213" i="1"/>
  <c r="X214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D213" i="6"/>
  <c r="E213" i="6"/>
  <c r="B213" i="6"/>
  <c r="C213" i="6"/>
  <c r="G213" i="8"/>
  <c r="F213" i="8"/>
  <c r="E213" i="8"/>
  <c r="D213" i="8"/>
  <c r="C213" i="8"/>
  <c r="H213" i="9"/>
  <c r="G213" i="9"/>
  <c r="F213" i="9"/>
  <c r="E213" i="9"/>
  <c r="D213" i="9"/>
  <c r="C213" i="9"/>
  <c r="B213" i="9"/>
  <c r="D213" i="10"/>
  <c r="C213" i="10"/>
  <c r="B213" i="10"/>
  <c r="E213" i="10"/>
  <c r="D213" i="11"/>
  <c r="C213" i="11"/>
  <c r="B213" i="11"/>
  <c r="E213" i="11"/>
  <c r="C214" i="2" l="1"/>
  <c r="F214" i="2"/>
  <c r="D214" i="2"/>
  <c r="E214" i="2"/>
  <c r="T215" i="13"/>
  <c r="U214" i="13" s="1"/>
  <c r="S215" i="13"/>
  <c r="R215" i="13"/>
  <c r="Q215" i="13"/>
  <c r="P215" i="13"/>
  <c r="O215" i="13"/>
  <c r="N215" i="13"/>
  <c r="M215" i="13"/>
  <c r="L215" i="13"/>
  <c r="K215" i="13"/>
  <c r="J215" i="13"/>
  <c r="I215" i="13"/>
  <c r="H215" i="13"/>
  <c r="G215" i="13"/>
  <c r="F215" i="13"/>
  <c r="E215" i="13"/>
  <c r="D215" i="13"/>
  <c r="C215" i="13"/>
  <c r="B215" i="13"/>
  <c r="A215" i="11"/>
  <c r="A215" i="10"/>
  <c r="A215" i="9"/>
  <c r="A215" i="8"/>
  <c r="A215" i="7"/>
  <c r="A215" i="6"/>
  <c r="A215" i="5"/>
  <c r="F215" i="5" s="1"/>
  <c r="A215" i="1"/>
  <c r="A215" i="2"/>
  <c r="B215" i="2" s="1"/>
  <c r="A216" i="13"/>
  <c r="AF214" i="1"/>
  <c r="AE214" i="1"/>
  <c r="AD214" i="1"/>
  <c r="AC214" i="1"/>
  <c r="AB214" i="1"/>
  <c r="AA214" i="1"/>
  <c r="Z214" i="1"/>
  <c r="Y214" i="1"/>
  <c r="X215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D214" i="6"/>
  <c r="E214" i="6"/>
  <c r="B214" i="6"/>
  <c r="C214" i="6"/>
  <c r="G214" i="8"/>
  <c r="F214" i="8"/>
  <c r="E214" i="8"/>
  <c r="D214" i="8"/>
  <c r="C214" i="8"/>
  <c r="H214" i="9"/>
  <c r="G214" i="9"/>
  <c r="F214" i="9"/>
  <c r="E214" i="9"/>
  <c r="D214" i="9"/>
  <c r="C214" i="9"/>
  <c r="B214" i="9"/>
  <c r="D214" i="10"/>
  <c r="C214" i="10"/>
  <c r="B214" i="10"/>
  <c r="E214" i="10"/>
  <c r="D214" i="11"/>
  <c r="C214" i="11"/>
  <c r="B214" i="11"/>
  <c r="E214" i="11"/>
  <c r="C215" i="2" l="1"/>
  <c r="E215" i="2"/>
  <c r="F215" i="2"/>
  <c r="D215" i="2"/>
  <c r="T216" i="13"/>
  <c r="U215" i="13" s="1"/>
  <c r="S216" i="13"/>
  <c r="R216" i="13"/>
  <c r="Q216" i="13"/>
  <c r="P216" i="13"/>
  <c r="O216" i="13"/>
  <c r="N216" i="13"/>
  <c r="M216" i="13"/>
  <c r="L216" i="13"/>
  <c r="K216" i="13"/>
  <c r="J216" i="13"/>
  <c r="I216" i="13"/>
  <c r="H216" i="13"/>
  <c r="G216" i="13"/>
  <c r="F216" i="13"/>
  <c r="E216" i="13"/>
  <c r="D216" i="13"/>
  <c r="C216" i="13"/>
  <c r="B216" i="13"/>
  <c r="A216" i="11"/>
  <c r="A216" i="10"/>
  <c r="A216" i="9"/>
  <c r="A216" i="8"/>
  <c r="A216" i="7"/>
  <c r="A216" i="6"/>
  <c r="A216" i="5"/>
  <c r="F216" i="5" s="1"/>
  <c r="A216" i="1"/>
  <c r="A216" i="2"/>
  <c r="B216" i="2" s="1"/>
  <c r="A217" i="13"/>
  <c r="AF215" i="1"/>
  <c r="AE215" i="1"/>
  <c r="AD215" i="1"/>
  <c r="AC215" i="1"/>
  <c r="AB215" i="1"/>
  <c r="AA215" i="1"/>
  <c r="Z215" i="1"/>
  <c r="Y215" i="1"/>
  <c r="X216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D215" i="6"/>
  <c r="E215" i="6"/>
  <c r="B215" i="6"/>
  <c r="C215" i="6"/>
  <c r="G215" i="8"/>
  <c r="F215" i="8"/>
  <c r="E215" i="8"/>
  <c r="D215" i="8"/>
  <c r="C215" i="8"/>
  <c r="H215" i="9"/>
  <c r="G215" i="9"/>
  <c r="F215" i="9"/>
  <c r="E215" i="9"/>
  <c r="D215" i="9"/>
  <c r="C215" i="9"/>
  <c r="B215" i="9"/>
  <c r="D215" i="10"/>
  <c r="C215" i="10"/>
  <c r="B215" i="10"/>
  <c r="E215" i="10"/>
  <c r="D215" i="11"/>
  <c r="C215" i="11"/>
  <c r="B215" i="11"/>
  <c r="E215" i="11"/>
  <c r="F216" i="2" l="1"/>
  <c r="E216" i="2"/>
  <c r="C216" i="2"/>
  <c r="D216" i="2"/>
  <c r="T217" i="13"/>
  <c r="U216" i="13" s="1"/>
  <c r="S217" i="13"/>
  <c r="R217" i="13"/>
  <c r="Q217" i="13"/>
  <c r="P217" i="13"/>
  <c r="O217" i="13"/>
  <c r="N217" i="13"/>
  <c r="M217" i="13"/>
  <c r="L217" i="13"/>
  <c r="K217" i="13"/>
  <c r="J217" i="13"/>
  <c r="I217" i="13"/>
  <c r="H217" i="13"/>
  <c r="F217" i="13"/>
  <c r="E217" i="13"/>
  <c r="D217" i="13"/>
  <c r="C217" i="13"/>
  <c r="B217" i="13"/>
  <c r="A217" i="11"/>
  <c r="A217" i="10"/>
  <c r="A217" i="9"/>
  <c r="A217" i="8"/>
  <c r="A217" i="6"/>
  <c r="A217" i="5"/>
  <c r="F217" i="5" s="1"/>
  <c r="A217" i="1"/>
  <c r="A217" i="2"/>
  <c r="B217" i="2" s="1"/>
  <c r="A218" i="13"/>
  <c r="AF216" i="1"/>
  <c r="AE216" i="1"/>
  <c r="AD216" i="1"/>
  <c r="AC216" i="1"/>
  <c r="AB216" i="1"/>
  <c r="AA216" i="1"/>
  <c r="Z216" i="1"/>
  <c r="Y216" i="1"/>
  <c r="X217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D216" i="6"/>
  <c r="E216" i="6"/>
  <c r="B216" i="6"/>
  <c r="C216" i="6"/>
  <c r="G216" i="8"/>
  <c r="F216" i="8"/>
  <c r="E216" i="8"/>
  <c r="D216" i="8"/>
  <c r="C216" i="8"/>
  <c r="G216" i="9"/>
  <c r="F216" i="9"/>
  <c r="E216" i="9"/>
  <c r="D216" i="9"/>
  <c r="C216" i="9"/>
  <c r="B216" i="9"/>
  <c r="D216" i="10"/>
  <c r="C216" i="10"/>
  <c r="B216" i="10"/>
  <c r="E216" i="10"/>
  <c r="D216" i="11"/>
  <c r="C216" i="11"/>
  <c r="B216" i="11"/>
  <c r="E216" i="11"/>
  <c r="F217" i="2"/>
  <c r="E217" i="2"/>
  <c r="D217" i="2"/>
  <c r="C217" i="2" l="1"/>
  <c r="T218" i="13"/>
  <c r="U217" i="13" s="1"/>
  <c r="S218" i="13"/>
  <c r="R218" i="13"/>
  <c r="Q218" i="13"/>
  <c r="P218" i="13"/>
  <c r="O218" i="13"/>
  <c r="N218" i="13"/>
  <c r="M218" i="13"/>
  <c r="L218" i="13"/>
  <c r="K218" i="13"/>
  <c r="J218" i="13"/>
  <c r="I218" i="13"/>
  <c r="H218" i="13"/>
  <c r="F218" i="13"/>
  <c r="E218" i="13"/>
  <c r="D218" i="13"/>
  <c r="C218" i="13"/>
  <c r="B218" i="13"/>
  <c r="A218" i="11"/>
  <c r="A218" i="10"/>
  <c r="A218" i="9"/>
  <c r="A218" i="8"/>
  <c r="A218" i="6"/>
  <c r="A218" i="5"/>
  <c r="F218" i="5" s="1"/>
  <c r="A218" i="1"/>
  <c r="A218" i="2"/>
  <c r="B218" i="2" s="1"/>
  <c r="A219" i="13"/>
  <c r="AF217" i="1"/>
  <c r="AE217" i="1"/>
  <c r="AD217" i="1"/>
  <c r="AC217" i="1"/>
  <c r="AB217" i="1"/>
  <c r="AA217" i="1"/>
  <c r="Z217" i="1"/>
  <c r="Y217" i="1"/>
  <c r="X218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D217" i="6"/>
  <c r="E217" i="6"/>
  <c r="B217" i="6"/>
  <c r="C217" i="6"/>
  <c r="G217" i="8"/>
  <c r="F217" i="8"/>
  <c r="E217" i="8"/>
  <c r="D217" i="8"/>
  <c r="C217" i="8"/>
  <c r="G217" i="9"/>
  <c r="F217" i="9"/>
  <c r="E217" i="9"/>
  <c r="D217" i="9"/>
  <c r="C217" i="9"/>
  <c r="B217" i="9"/>
  <c r="D217" i="10"/>
  <c r="C217" i="10"/>
  <c r="B217" i="10"/>
  <c r="E217" i="10"/>
  <c r="D217" i="11"/>
  <c r="C217" i="11"/>
  <c r="B217" i="11"/>
  <c r="E217" i="11"/>
  <c r="F218" i="2"/>
  <c r="E218" i="2"/>
  <c r="C218" i="2" l="1"/>
  <c r="D218" i="2"/>
  <c r="T219" i="13"/>
  <c r="U218" i="13" s="1"/>
  <c r="S219" i="13"/>
  <c r="R219" i="13"/>
  <c r="Q219" i="13"/>
  <c r="P219" i="13"/>
  <c r="O219" i="13"/>
  <c r="N219" i="13"/>
  <c r="M219" i="13"/>
  <c r="L219" i="13"/>
  <c r="K219" i="13"/>
  <c r="J219" i="13"/>
  <c r="I219" i="13"/>
  <c r="H219" i="13"/>
  <c r="F219" i="13"/>
  <c r="E219" i="13"/>
  <c r="D219" i="13"/>
  <c r="C219" i="13"/>
  <c r="B219" i="13"/>
  <c r="A219" i="11"/>
  <c r="A219" i="10"/>
  <c r="A219" i="9"/>
  <c r="A219" i="8"/>
  <c r="A219" i="6"/>
  <c r="A219" i="5"/>
  <c r="F219" i="5" s="1"/>
  <c r="A219" i="1"/>
  <c r="A219" i="2"/>
  <c r="B219" i="2" s="1"/>
  <c r="A220" i="13"/>
  <c r="AF218" i="1"/>
  <c r="AE218" i="1"/>
  <c r="AD218" i="1"/>
  <c r="AC218" i="1"/>
  <c r="AB218" i="1"/>
  <c r="AA218" i="1"/>
  <c r="Z218" i="1"/>
  <c r="Y218" i="1"/>
  <c r="X219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D218" i="6"/>
  <c r="E218" i="6"/>
  <c r="B218" i="6"/>
  <c r="C218" i="6"/>
  <c r="G218" i="8"/>
  <c r="F218" i="8"/>
  <c r="E218" i="8"/>
  <c r="D218" i="8"/>
  <c r="C218" i="8"/>
  <c r="G218" i="9"/>
  <c r="F218" i="9"/>
  <c r="E218" i="9"/>
  <c r="D218" i="9"/>
  <c r="C218" i="9"/>
  <c r="B218" i="9"/>
  <c r="D218" i="10"/>
  <c r="C218" i="10"/>
  <c r="B218" i="10"/>
  <c r="E218" i="10"/>
  <c r="D218" i="11"/>
  <c r="C218" i="11"/>
  <c r="B218" i="11"/>
  <c r="E218" i="11"/>
  <c r="F219" i="2"/>
  <c r="C219" i="2" l="1"/>
  <c r="D219" i="2"/>
  <c r="E219" i="2"/>
  <c r="T220" i="13"/>
  <c r="U219" i="13" s="1"/>
  <c r="S220" i="13"/>
  <c r="R220" i="13"/>
  <c r="Q220" i="13"/>
  <c r="P220" i="13"/>
  <c r="O220" i="13"/>
  <c r="N220" i="13"/>
  <c r="M220" i="13"/>
  <c r="L220" i="13"/>
  <c r="K220" i="13"/>
  <c r="J220" i="13"/>
  <c r="I220" i="13"/>
  <c r="H220" i="13"/>
  <c r="F220" i="13"/>
  <c r="E220" i="13"/>
  <c r="D220" i="13"/>
  <c r="C220" i="13"/>
  <c r="B220" i="13"/>
  <c r="A220" i="11"/>
  <c r="A220" i="10"/>
  <c r="A220" i="9"/>
  <c r="A220" i="8"/>
  <c r="A220" i="6"/>
  <c r="A220" i="5"/>
  <c r="F220" i="5" s="1"/>
  <c r="A220" i="1"/>
  <c r="A220" i="2"/>
  <c r="B220" i="2" s="1"/>
  <c r="A221" i="13"/>
  <c r="AF219" i="1"/>
  <c r="AE219" i="1"/>
  <c r="AD219" i="1"/>
  <c r="AC219" i="1"/>
  <c r="AB219" i="1"/>
  <c r="AA219" i="1"/>
  <c r="Z219" i="1"/>
  <c r="Y219" i="1"/>
  <c r="X220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D219" i="6"/>
  <c r="E219" i="6"/>
  <c r="B219" i="6"/>
  <c r="C219" i="6"/>
  <c r="G219" i="8"/>
  <c r="F219" i="8"/>
  <c r="E219" i="8"/>
  <c r="D219" i="8"/>
  <c r="C219" i="8"/>
  <c r="G219" i="9"/>
  <c r="F219" i="9"/>
  <c r="E219" i="9"/>
  <c r="D219" i="9"/>
  <c r="C219" i="9"/>
  <c r="B219" i="9"/>
  <c r="D219" i="10"/>
  <c r="C219" i="10"/>
  <c r="B219" i="10"/>
  <c r="E219" i="10"/>
  <c r="D219" i="11"/>
  <c r="C219" i="11"/>
  <c r="B219" i="11"/>
  <c r="E219" i="11"/>
  <c r="F220" i="2"/>
  <c r="C220" i="2" l="1"/>
  <c r="D220" i="2"/>
  <c r="E220" i="2"/>
  <c r="T221" i="13"/>
  <c r="U220" i="13" s="1"/>
  <c r="S221" i="13"/>
  <c r="R221" i="13"/>
  <c r="Q221" i="13"/>
  <c r="P221" i="13"/>
  <c r="O221" i="13"/>
  <c r="N221" i="13"/>
  <c r="M221" i="13"/>
  <c r="L221" i="13"/>
  <c r="K221" i="13"/>
  <c r="J221" i="13"/>
  <c r="I221" i="13"/>
  <c r="H221" i="13"/>
  <c r="F221" i="13"/>
  <c r="E221" i="13"/>
  <c r="D221" i="13"/>
  <c r="C221" i="13"/>
  <c r="B221" i="13"/>
  <c r="A221" i="11"/>
  <c r="A221" i="10"/>
  <c r="A221" i="9"/>
  <c r="A221" i="8"/>
  <c r="A221" i="6"/>
  <c r="A221" i="5"/>
  <c r="F221" i="5" s="1"/>
  <c r="A221" i="1"/>
  <c r="A221" i="2"/>
  <c r="B221" i="2" s="1"/>
  <c r="A222" i="13"/>
  <c r="AF220" i="1"/>
  <c r="AE220" i="1"/>
  <c r="AD220" i="1"/>
  <c r="AC220" i="1"/>
  <c r="AB220" i="1"/>
  <c r="AA220" i="1"/>
  <c r="Z220" i="1"/>
  <c r="Y220" i="1"/>
  <c r="X221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D220" i="6"/>
  <c r="E220" i="6"/>
  <c r="B220" i="6"/>
  <c r="C220" i="6"/>
  <c r="G220" i="8"/>
  <c r="F220" i="8"/>
  <c r="E220" i="8"/>
  <c r="D220" i="8"/>
  <c r="C220" i="8"/>
  <c r="G220" i="9"/>
  <c r="F220" i="9"/>
  <c r="E220" i="9"/>
  <c r="D220" i="9"/>
  <c r="C220" i="9"/>
  <c r="B220" i="9"/>
  <c r="D220" i="10"/>
  <c r="C220" i="10"/>
  <c r="B220" i="10"/>
  <c r="E220" i="10"/>
  <c r="D220" i="11"/>
  <c r="C220" i="11"/>
  <c r="B220" i="11"/>
  <c r="E220" i="11"/>
  <c r="F221" i="2"/>
  <c r="E221" i="2" l="1"/>
  <c r="D221" i="2"/>
  <c r="C221" i="2"/>
  <c r="T222" i="13"/>
  <c r="U221" i="13" s="1"/>
  <c r="S222" i="13"/>
  <c r="R222" i="13"/>
  <c r="Q222" i="13"/>
  <c r="P222" i="13"/>
  <c r="O222" i="13"/>
  <c r="N222" i="13"/>
  <c r="M222" i="13"/>
  <c r="L222" i="13"/>
  <c r="K222" i="13"/>
  <c r="J222" i="13"/>
  <c r="I222" i="13"/>
  <c r="H222" i="13"/>
  <c r="F222" i="13"/>
  <c r="E222" i="13"/>
  <c r="D222" i="13"/>
  <c r="C222" i="13"/>
  <c r="B222" i="13"/>
  <c r="A222" i="11"/>
  <c r="A222" i="10"/>
  <c r="A222" i="9"/>
  <c r="A222" i="8"/>
  <c r="A222" i="6"/>
  <c r="A222" i="5"/>
  <c r="F222" i="5" s="1"/>
  <c r="A222" i="1"/>
  <c r="A222" i="2"/>
  <c r="B222" i="2" s="1"/>
  <c r="A223" i="13"/>
  <c r="AF221" i="1"/>
  <c r="AE221" i="1"/>
  <c r="AD221" i="1"/>
  <c r="AC221" i="1"/>
  <c r="AB221" i="1"/>
  <c r="AA221" i="1"/>
  <c r="Z221" i="1"/>
  <c r="Y221" i="1"/>
  <c r="X222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D221" i="6"/>
  <c r="E221" i="6"/>
  <c r="B221" i="6"/>
  <c r="C221" i="6"/>
  <c r="G221" i="8"/>
  <c r="F221" i="8"/>
  <c r="E221" i="8"/>
  <c r="D221" i="8"/>
  <c r="C221" i="8"/>
  <c r="G221" i="9"/>
  <c r="F221" i="9"/>
  <c r="E221" i="9"/>
  <c r="D221" i="9"/>
  <c r="C221" i="9"/>
  <c r="B221" i="9"/>
  <c r="D221" i="10"/>
  <c r="C221" i="10"/>
  <c r="B221" i="10"/>
  <c r="E221" i="10"/>
  <c r="D221" i="11"/>
  <c r="C221" i="11"/>
  <c r="B221" i="11"/>
  <c r="E221" i="11"/>
  <c r="F222" i="2"/>
  <c r="E222" i="2" l="1"/>
  <c r="C222" i="2"/>
  <c r="D222" i="2"/>
  <c r="T223" i="13"/>
  <c r="U222" i="13" s="1"/>
  <c r="S223" i="13"/>
  <c r="R223" i="13"/>
  <c r="Q223" i="13"/>
  <c r="P223" i="13"/>
  <c r="O223" i="13"/>
  <c r="N223" i="13"/>
  <c r="M223" i="13"/>
  <c r="L223" i="13"/>
  <c r="K223" i="13"/>
  <c r="J223" i="13"/>
  <c r="I223" i="13"/>
  <c r="H223" i="13"/>
  <c r="F223" i="13"/>
  <c r="E223" i="13"/>
  <c r="D223" i="13"/>
  <c r="C223" i="13"/>
  <c r="B223" i="13"/>
  <c r="A223" i="11"/>
  <c r="A223" i="10"/>
  <c r="A223" i="9"/>
  <c r="A223" i="8"/>
  <c r="A223" i="6"/>
  <c r="A223" i="5"/>
  <c r="F223" i="5" s="1"/>
  <c r="A223" i="1"/>
  <c r="A223" i="2"/>
  <c r="B223" i="2" s="1"/>
  <c r="A224" i="13"/>
  <c r="AF222" i="1"/>
  <c r="AE222" i="1"/>
  <c r="AD222" i="1"/>
  <c r="AC222" i="1"/>
  <c r="AB222" i="1"/>
  <c r="AA222" i="1"/>
  <c r="Z222" i="1"/>
  <c r="Y222" i="1"/>
  <c r="X223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D222" i="6"/>
  <c r="E222" i="6"/>
  <c r="B222" i="6"/>
  <c r="C222" i="6"/>
  <c r="G222" i="8"/>
  <c r="F222" i="8"/>
  <c r="E222" i="8"/>
  <c r="D222" i="8"/>
  <c r="C222" i="8"/>
  <c r="G222" i="9"/>
  <c r="F222" i="9"/>
  <c r="E222" i="9"/>
  <c r="D222" i="9"/>
  <c r="C222" i="9"/>
  <c r="B222" i="9"/>
  <c r="D222" i="10"/>
  <c r="C222" i="10"/>
  <c r="B222" i="10"/>
  <c r="E222" i="10"/>
  <c r="D222" i="11"/>
  <c r="C222" i="11"/>
  <c r="B222" i="11"/>
  <c r="E222" i="11"/>
  <c r="F223" i="2"/>
  <c r="C223" i="2" l="1"/>
  <c r="D223" i="2"/>
  <c r="E223" i="2"/>
  <c r="T224" i="13"/>
  <c r="U223" i="13" s="1"/>
  <c r="S224" i="13"/>
  <c r="R224" i="13"/>
  <c r="Q224" i="13"/>
  <c r="P224" i="13"/>
  <c r="O224" i="13"/>
  <c r="N224" i="13"/>
  <c r="M224" i="13"/>
  <c r="K224" i="13"/>
  <c r="J224" i="13"/>
  <c r="I224" i="13"/>
  <c r="H224" i="13"/>
  <c r="F224" i="13"/>
  <c r="E224" i="13"/>
  <c r="D224" i="13"/>
  <c r="C224" i="13"/>
  <c r="B224" i="13"/>
  <c r="A224" i="11"/>
  <c r="A224" i="10"/>
  <c r="A224" i="9"/>
  <c r="A224" i="8"/>
  <c r="A224" i="6"/>
  <c r="A224" i="5"/>
  <c r="F224" i="5" s="1"/>
  <c r="A224" i="1"/>
  <c r="A224" i="2"/>
  <c r="B224" i="2" s="1"/>
  <c r="A225" i="13"/>
  <c r="AF223" i="1"/>
  <c r="AE223" i="1"/>
  <c r="AD223" i="1"/>
  <c r="AC223" i="1"/>
  <c r="AB223" i="1"/>
  <c r="AA223" i="1"/>
  <c r="Z223" i="1"/>
  <c r="Y223" i="1"/>
  <c r="X224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D223" i="6"/>
  <c r="E223" i="6"/>
  <c r="B223" i="6"/>
  <c r="C223" i="6"/>
  <c r="G223" i="8"/>
  <c r="F223" i="8"/>
  <c r="E223" i="8"/>
  <c r="D223" i="8"/>
  <c r="C223" i="8"/>
  <c r="G223" i="9"/>
  <c r="F223" i="9"/>
  <c r="E223" i="9"/>
  <c r="D223" i="9"/>
  <c r="C223" i="9"/>
  <c r="B223" i="9"/>
  <c r="D223" i="10"/>
  <c r="C223" i="10"/>
  <c r="B223" i="10"/>
  <c r="E223" i="10"/>
  <c r="D223" i="11"/>
  <c r="B223" i="11"/>
  <c r="E223" i="11"/>
  <c r="E224" i="2" l="1"/>
  <c r="C224" i="2"/>
  <c r="D224" i="2"/>
  <c r="F224" i="2"/>
  <c r="T225" i="13"/>
  <c r="U224" i="13" s="1"/>
  <c r="S225" i="13"/>
  <c r="R225" i="13"/>
  <c r="Q225" i="13"/>
  <c r="P225" i="13"/>
  <c r="O225" i="13"/>
  <c r="N225" i="13"/>
  <c r="M225" i="13"/>
  <c r="K225" i="13"/>
  <c r="J225" i="13"/>
  <c r="I225" i="13"/>
  <c r="H225" i="13"/>
  <c r="F225" i="13"/>
  <c r="E225" i="13"/>
  <c r="D225" i="13"/>
  <c r="B225" i="13"/>
  <c r="A225" i="11"/>
  <c r="A225" i="10"/>
  <c r="A225" i="9"/>
  <c r="A225" i="8"/>
  <c r="A225" i="6"/>
  <c r="A225" i="5"/>
  <c r="F225" i="5" s="1"/>
  <c r="A225" i="1"/>
  <c r="A225" i="2"/>
  <c r="B225" i="2" s="1"/>
  <c r="A226" i="13"/>
  <c r="AF224" i="1"/>
  <c r="AE224" i="1"/>
  <c r="AD224" i="1"/>
  <c r="AC224" i="1"/>
  <c r="AB224" i="1"/>
  <c r="AA224" i="1"/>
  <c r="Z224" i="1"/>
  <c r="Y224" i="1"/>
  <c r="X225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D224" i="6"/>
  <c r="E224" i="6"/>
  <c r="B224" i="6"/>
  <c r="C224" i="6"/>
  <c r="G224" i="8"/>
  <c r="F224" i="8"/>
  <c r="E224" i="8"/>
  <c r="D224" i="8"/>
  <c r="C224" i="8"/>
  <c r="G224" i="9"/>
  <c r="F224" i="9"/>
  <c r="E224" i="9"/>
  <c r="D224" i="9"/>
  <c r="C224" i="9"/>
  <c r="B224" i="9"/>
  <c r="D224" i="10"/>
  <c r="C224" i="10"/>
  <c r="B224" i="10"/>
  <c r="E224" i="10"/>
  <c r="D224" i="11"/>
  <c r="B224" i="11"/>
  <c r="E224" i="11"/>
  <c r="D225" i="2" l="1"/>
  <c r="E225" i="2"/>
  <c r="C225" i="2"/>
  <c r="F225" i="2"/>
  <c r="T226" i="13"/>
  <c r="U225" i="13" s="1"/>
  <c r="S226" i="13"/>
  <c r="R226" i="13"/>
  <c r="Q226" i="13"/>
  <c r="P226" i="13"/>
  <c r="O226" i="13"/>
  <c r="N226" i="13"/>
  <c r="M226" i="13"/>
  <c r="K226" i="13"/>
  <c r="J226" i="13"/>
  <c r="I226" i="13"/>
  <c r="H226" i="13"/>
  <c r="F226" i="13"/>
  <c r="E226" i="13"/>
  <c r="D226" i="13"/>
  <c r="B226" i="13"/>
  <c r="A226" i="11"/>
  <c r="A226" i="10"/>
  <c r="A226" i="9"/>
  <c r="A226" i="8"/>
  <c r="A226" i="6"/>
  <c r="A226" i="5"/>
  <c r="F226" i="5" s="1"/>
  <c r="A226" i="1"/>
  <c r="A226" i="2"/>
  <c r="F226" i="2" s="1"/>
  <c r="A227" i="13"/>
  <c r="AF225" i="1"/>
  <c r="AE225" i="1"/>
  <c r="AD225" i="1"/>
  <c r="AC225" i="1"/>
  <c r="AB225" i="1"/>
  <c r="AA225" i="1"/>
  <c r="Z225" i="1"/>
  <c r="Y225" i="1"/>
  <c r="X226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D225" i="6"/>
  <c r="E225" i="6"/>
  <c r="B225" i="6"/>
  <c r="C225" i="6"/>
  <c r="G225" i="8"/>
  <c r="F225" i="8"/>
  <c r="E225" i="8"/>
  <c r="D225" i="8"/>
  <c r="C225" i="8"/>
  <c r="G225" i="9"/>
  <c r="F225" i="9"/>
  <c r="E225" i="9"/>
  <c r="D225" i="9"/>
  <c r="C225" i="9"/>
  <c r="B225" i="9"/>
  <c r="D225" i="10"/>
  <c r="C225" i="10"/>
  <c r="B225" i="10"/>
  <c r="E225" i="10"/>
  <c r="D225" i="11"/>
  <c r="B225" i="11"/>
  <c r="E225" i="11"/>
  <c r="C226" i="2" l="1"/>
  <c r="D226" i="2"/>
  <c r="E226" i="2"/>
  <c r="T227" i="13"/>
  <c r="U226" i="13" s="1"/>
  <c r="S227" i="13"/>
  <c r="R227" i="13"/>
  <c r="Q227" i="13"/>
  <c r="P227" i="13"/>
  <c r="O227" i="13"/>
  <c r="N227" i="13"/>
  <c r="M227" i="13"/>
  <c r="K227" i="13"/>
  <c r="J227" i="13"/>
  <c r="I227" i="13"/>
  <c r="H227" i="13"/>
  <c r="F227" i="13"/>
  <c r="E227" i="13"/>
  <c r="D227" i="13"/>
  <c r="B227" i="13"/>
  <c r="A227" i="10"/>
  <c r="A227" i="9"/>
  <c r="A227" i="8"/>
  <c r="A227" i="6"/>
  <c r="A227" i="5"/>
  <c r="F227" i="5" s="1"/>
  <c r="A227" i="1"/>
  <c r="A227" i="2"/>
  <c r="F227" i="2" s="1"/>
  <c r="A228" i="13"/>
  <c r="AF226" i="1"/>
  <c r="AE226" i="1"/>
  <c r="AD226" i="1"/>
  <c r="AC226" i="1"/>
  <c r="AB226" i="1"/>
  <c r="AA226" i="1"/>
  <c r="Z226" i="1"/>
  <c r="Y226" i="1"/>
  <c r="X227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D226" i="6"/>
  <c r="E226" i="6"/>
  <c r="B226" i="6"/>
  <c r="C226" i="6"/>
  <c r="G226" i="8"/>
  <c r="F226" i="8"/>
  <c r="E226" i="8"/>
  <c r="D226" i="8"/>
  <c r="C226" i="8"/>
  <c r="G226" i="9"/>
  <c r="F226" i="9"/>
  <c r="E226" i="9"/>
  <c r="D226" i="9"/>
  <c r="C226" i="9"/>
  <c r="B226" i="9"/>
  <c r="D226" i="10"/>
  <c r="C226" i="10"/>
  <c r="B226" i="10"/>
  <c r="E226" i="10"/>
  <c r="D226" i="11"/>
  <c r="B226" i="11"/>
  <c r="E226" i="11"/>
  <c r="D227" i="2" l="1"/>
  <c r="E227" i="2"/>
  <c r="T228" i="13"/>
  <c r="U227" i="13" s="1"/>
  <c r="S228" i="13"/>
  <c r="R228" i="13"/>
  <c r="Q228" i="13"/>
  <c r="P228" i="13"/>
  <c r="O228" i="13"/>
  <c r="N228" i="13"/>
  <c r="M228" i="13"/>
  <c r="K228" i="13"/>
  <c r="J228" i="13"/>
  <c r="I228" i="13"/>
  <c r="H228" i="13"/>
  <c r="F228" i="13"/>
  <c r="E228" i="13"/>
  <c r="D228" i="13"/>
  <c r="B228" i="13"/>
  <c r="A228" i="10"/>
  <c r="A228" i="9"/>
  <c r="A228" i="8"/>
  <c r="A228" i="6"/>
  <c r="A228" i="5"/>
  <c r="F228" i="5" s="1"/>
  <c r="A228" i="1"/>
  <c r="A228" i="2"/>
  <c r="D228" i="2" s="1"/>
  <c r="A229" i="13"/>
  <c r="AF227" i="1"/>
  <c r="AE227" i="1"/>
  <c r="AD227" i="1"/>
  <c r="AC227" i="1"/>
  <c r="AB227" i="1"/>
  <c r="AA227" i="1"/>
  <c r="Z227" i="1"/>
  <c r="Y227" i="1"/>
  <c r="X228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D227" i="6"/>
  <c r="E227" i="6"/>
  <c r="B227" i="6"/>
  <c r="C227" i="6"/>
  <c r="G227" i="8"/>
  <c r="F227" i="8"/>
  <c r="E227" i="8"/>
  <c r="D227" i="8"/>
  <c r="C227" i="8"/>
  <c r="G227" i="9"/>
  <c r="F227" i="9"/>
  <c r="E227" i="9"/>
  <c r="D227" i="9"/>
  <c r="C227" i="9"/>
  <c r="B227" i="9"/>
  <c r="D227" i="10"/>
  <c r="C227" i="10"/>
  <c r="B227" i="10"/>
  <c r="E227" i="10"/>
  <c r="E228" i="2" l="1"/>
  <c r="F228" i="2"/>
  <c r="T229" i="13"/>
  <c r="U228" i="13" s="1"/>
  <c r="S229" i="13"/>
  <c r="R229" i="13"/>
  <c r="Q229" i="13"/>
  <c r="P229" i="13"/>
  <c r="O229" i="13"/>
  <c r="N229" i="13"/>
  <c r="M229" i="13"/>
  <c r="K229" i="13"/>
  <c r="J229" i="13"/>
  <c r="I229" i="13"/>
  <c r="H229" i="13"/>
  <c r="F229" i="13"/>
  <c r="E229" i="13"/>
  <c r="D229" i="13"/>
  <c r="B229" i="13"/>
  <c r="A229" i="10"/>
  <c r="A229" i="9"/>
  <c r="A229" i="8"/>
  <c r="A229" i="6"/>
  <c r="A229" i="5"/>
  <c r="F229" i="5" s="1"/>
  <c r="A229" i="1"/>
  <c r="A229" i="2"/>
  <c r="D229" i="2" s="1"/>
  <c r="A230" i="13"/>
  <c r="AF228" i="1"/>
  <c r="AE228" i="1"/>
  <c r="AD228" i="1"/>
  <c r="AC228" i="1"/>
  <c r="AB228" i="1"/>
  <c r="AA228" i="1"/>
  <c r="Z228" i="1"/>
  <c r="Y228" i="1"/>
  <c r="X229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D228" i="6"/>
  <c r="E228" i="6"/>
  <c r="B228" i="6"/>
  <c r="C228" i="6"/>
  <c r="G228" i="8"/>
  <c r="F228" i="8"/>
  <c r="E228" i="8"/>
  <c r="D228" i="8"/>
  <c r="C228" i="8"/>
  <c r="G228" i="9"/>
  <c r="F228" i="9"/>
  <c r="E228" i="9"/>
  <c r="D228" i="9"/>
  <c r="C228" i="9"/>
  <c r="B228" i="9"/>
  <c r="D228" i="10"/>
  <c r="C228" i="10"/>
  <c r="B228" i="10"/>
  <c r="E228" i="10"/>
  <c r="F229" i="2"/>
  <c r="E229" i="2"/>
  <c r="T230" i="13" l="1"/>
  <c r="U229" i="13" s="1"/>
  <c r="S230" i="13"/>
  <c r="R230" i="13"/>
  <c r="Q230" i="13"/>
  <c r="P230" i="13"/>
  <c r="O230" i="13"/>
  <c r="N230" i="13"/>
  <c r="M230" i="13"/>
  <c r="K230" i="13"/>
  <c r="J230" i="13"/>
  <c r="I230" i="13"/>
  <c r="H230" i="13"/>
  <c r="F230" i="13"/>
  <c r="E230" i="13"/>
  <c r="D230" i="13"/>
  <c r="B230" i="13"/>
  <c r="A230" i="10"/>
  <c r="A230" i="9"/>
  <c r="A230" i="8"/>
  <c r="A230" i="6"/>
  <c r="A230" i="5"/>
  <c r="F230" i="5" s="1"/>
  <c r="A230" i="1"/>
  <c r="A230" i="2"/>
  <c r="E230" i="2" s="1"/>
  <c r="A231" i="13"/>
  <c r="AF229" i="1"/>
  <c r="AE229" i="1"/>
  <c r="AD229" i="1"/>
  <c r="AC229" i="1"/>
  <c r="AB229" i="1"/>
  <c r="AA229" i="1"/>
  <c r="Z229" i="1"/>
  <c r="Y229" i="1"/>
  <c r="X230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D229" i="6"/>
  <c r="E229" i="6"/>
  <c r="B229" i="6"/>
  <c r="C229" i="6"/>
  <c r="F229" i="8"/>
  <c r="E229" i="8"/>
  <c r="D229" i="8"/>
  <c r="C229" i="8"/>
  <c r="G229" i="9"/>
  <c r="F229" i="9"/>
  <c r="E229" i="9"/>
  <c r="D229" i="9"/>
  <c r="C229" i="9"/>
  <c r="B229" i="9"/>
  <c r="D229" i="10"/>
  <c r="C229" i="10"/>
  <c r="B229" i="10"/>
  <c r="E229" i="10"/>
  <c r="D230" i="2" l="1"/>
  <c r="T231" i="13"/>
  <c r="U230" i="13" s="1"/>
  <c r="S231" i="13"/>
  <c r="R231" i="13"/>
  <c r="Q231" i="13"/>
  <c r="P231" i="13"/>
  <c r="O231" i="13"/>
  <c r="N231" i="13"/>
  <c r="M231" i="13"/>
  <c r="K231" i="13"/>
  <c r="J231" i="13"/>
  <c r="I231" i="13"/>
  <c r="H231" i="13"/>
  <c r="F231" i="13"/>
  <c r="E231" i="13"/>
  <c r="B231" i="13"/>
  <c r="A231" i="10"/>
  <c r="A231" i="9"/>
  <c r="A231" i="8"/>
  <c r="A231" i="6"/>
  <c r="A231" i="5"/>
  <c r="F231" i="5" s="1"/>
  <c r="A231" i="1"/>
  <c r="A231" i="2"/>
  <c r="E231" i="2" s="1"/>
  <c r="A232" i="13"/>
  <c r="AF230" i="1"/>
  <c r="AE230" i="1"/>
  <c r="AD230" i="1"/>
  <c r="AC230" i="1"/>
  <c r="AB230" i="1"/>
  <c r="AA230" i="1"/>
  <c r="Z230" i="1"/>
  <c r="Y230" i="1"/>
  <c r="X231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D230" i="6"/>
  <c r="E230" i="6"/>
  <c r="B230" i="6"/>
  <c r="C230" i="6"/>
  <c r="F230" i="8"/>
  <c r="E230" i="8"/>
  <c r="D230" i="8"/>
  <c r="C230" i="8"/>
  <c r="G230" i="9"/>
  <c r="F230" i="9"/>
  <c r="E230" i="9"/>
  <c r="D230" i="9"/>
  <c r="C230" i="9"/>
  <c r="B230" i="9"/>
  <c r="D230" i="10"/>
  <c r="C230" i="10"/>
  <c r="B230" i="10"/>
  <c r="E230" i="10"/>
  <c r="T232" i="13" l="1"/>
  <c r="U231" i="13" s="1"/>
  <c r="S232" i="13"/>
  <c r="R232" i="13"/>
  <c r="Q232" i="13"/>
  <c r="P232" i="13"/>
  <c r="O232" i="13"/>
  <c r="N232" i="13"/>
  <c r="M232" i="13"/>
  <c r="K232" i="13"/>
  <c r="J232" i="13"/>
  <c r="I232" i="13"/>
  <c r="H232" i="13"/>
  <c r="F232" i="13"/>
  <c r="E232" i="13"/>
  <c r="B232" i="13"/>
  <c r="A232" i="10"/>
  <c r="A232" i="9"/>
  <c r="A232" i="8"/>
  <c r="A232" i="6"/>
  <c r="A232" i="5"/>
  <c r="F232" i="5" s="1"/>
  <c r="A232" i="1"/>
  <c r="A233" i="13"/>
  <c r="AF231" i="1"/>
  <c r="AE231" i="1"/>
  <c r="AD231" i="1"/>
  <c r="AC231" i="1"/>
  <c r="AB231" i="1"/>
  <c r="AA231" i="1"/>
  <c r="Z231" i="1"/>
  <c r="Y231" i="1"/>
  <c r="X232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D231" i="6"/>
  <c r="E231" i="6"/>
  <c r="B231" i="6"/>
  <c r="C231" i="6"/>
  <c r="F231" i="8"/>
  <c r="E231" i="8"/>
  <c r="D231" i="8"/>
  <c r="C231" i="8"/>
  <c r="G231" i="9"/>
  <c r="F231" i="9"/>
  <c r="E231" i="9"/>
  <c r="D231" i="9"/>
  <c r="C231" i="9"/>
  <c r="B231" i="9"/>
  <c r="D231" i="10"/>
  <c r="C231" i="10"/>
  <c r="B231" i="10"/>
  <c r="E231" i="10"/>
  <c r="T233" i="13" l="1"/>
  <c r="U232" i="13" s="1"/>
  <c r="S233" i="13"/>
  <c r="R233" i="13"/>
  <c r="Q233" i="13"/>
  <c r="P233" i="13"/>
  <c r="O233" i="13"/>
  <c r="N233" i="13"/>
  <c r="M233" i="13"/>
  <c r="K233" i="13"/>
  <c r="J233" i="13"/>
  <c r="I233" i="13"/>
  <c r="H233" i="13"/>
  <c r="F233" i="13"/>
  <c r="E233" i="13"/>
  <c r="B233" i="13"/>
  <c r="A233" i="10"/>
  <c r="A233" i="9"/>
  <c r="A233" i="8"/>
  <c r="A233" i="6"/>
  <c r="A233" i="5"/>
  <c r="F233" i="5" s="1"/>
  <c r="A233" i="1"/>
  <c r="A234" i="13"/>
  <c r="AF232" i="1"/>
  <c r="AE232" i="1"/>
  <c r="AD232" i="1"/>
  <c r="AC232" i="1"/>
  <c r="AB232" i="1"/>
  <c r="AA232" i="1"/>
  <c r="Z232" i="1"/>
  <c r="Y232" i="1"/>
  <c r="X233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D232" i="6"/>
  <c r="E232" i="6"/>
  <c r="B232" i="6"/>
  <c r="C232" i="6"/>
  <c r="F232" i="8"/>
  <c r="E232" i="8"/>
  <c r="D232" i="8"/>
  <c r="C232" i="8"/>
  <c r="G232" i="9"/>
  <c r="F232" i="9"/>
  <c r="E232" i="9"/>
  <c r="D232" i="9"/>
  <c r="C232" i="9"/>
  <c r="B232" i="9"/>
  <c r="D232" i="10"/>
  <c r="C232" i="10"/>
  <c r="B232" i="10"/>
  <c r="E232" i="10"/>
  <c r="T234" i="13" l="1"/>
  <c r="U233" i="13" s="1"/>
  <c r="S234" i="13"/>
  <c r="R234" i="13"/>
  <c r="Q234" i="13"/>
  <c r="P234" i="13"/>
  <c r="O234" i="13"/>
  <c r="N234" i="13"/>
  <c r="M234" i="13"/>
  <c r="K234" i="13"/>
  <c r="J234" i="13"/>
  <c r="I234" i="13"/>
  <c r="H234" i="13"/>
  <c r="F234" i="13"/>
  <c r="E234" i="13"/>
  <c r="B234" i="13"/>
  <c r="A234" i="10"/>
  <c r="A234" i="9"/>
  <c r="A234" i="8"/>
  <c r="A234" i="6"/>
  <c r="A234" i="5"/>
  <c r="F234" i="5" s="1"/>
  <c r="A234" i="1"/>
  <c r="A235" i="13"/>
  <c r="AF233" i="1"/>
  <c r="AE233" i="1"/>
  <c r="AD233" i="1"/>
  <c r="AC233" i="1"/>
  <c r="AB233" i="1"/>
  <c r="AA233" i="1"/>
  <c r="Z233" i="1"/>
  <c r="Y233" i="1"/>
  <c r="X234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D233" i="6"/>
  <c r="E233" i="6"/>
  <c r="B233" i="6"/>
  <c r="C233" i="6"/>
  <c r="F233" i="8"/>
  <c r="E233" i="8"/>
  <c r="D233" i="8"/>
  <c r="C233" i="8"/>
  <c r="G233" i="9"/>
  <c r="F233" i="9"/>
  <c r="E233" i="9"/>
  <c r="D233" i="9"/>
  <c r="C233" i="9"/>
  <c r="B233" i="9"/>
  <c r="D233" i="10"/>
  <c r="C233" i="10"/>
  <c r="B233" i="10"/>
  <c r="E233" i="10"/>
  <c r="T235" i="13" l="1"/>
  <c r="U234" i="13" s="1"/>
  <c r="S235" i="13"/>
  <c r="R235" i="13"/>
  <c r="Q235" i="13"/>
  <c r="P235" i="13"/>
  <c r="O235" i="13"/>
  <c r="N235" i="13"/>
  <c r="M235" i="13"/>
  <c r="K235" i="13"/>
  <c r="J235" i="13"/>
  <c r="I235" i="13"/>
  <c r="H235" i="13"/>
  <c r="F235" i="13"/>
  <c r="E235" i="13"/>
  <c r="B235" i="13"/>
  <c r="A235" i="10"/>
  <c r="A235" i="9"/>
  <c r="A235" i="8"/>
  <c r="A235" i="6"/>
  <c r="A235" i="5"/>
  <c r="F235" i="5" s="1"/>
  <c r="A235" i="1"/>
  <c r="A236" i="13"/>
  <c r="AF234" i="1"/>
  <c r="AE234" i="1"/>
  <c r="AD234" i="1"/>
  <c r="AC234" i="1"/>
  <c r="AB234" i="1"/>
  <c r="AA234" i="1"/>
  <c r="Z234" i="1"/>
  <c r="Y234" i="1"/>
  <c r="X235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I234" i="1"/>
  <c r="H234" i="1"/>
  <c r="G234" i="1"/>
  <c r="F234" i="1"/>
  <c r="E234" i="1"/>
  <c r="D234" i="1"/>
  <c r="C234" i="1"/>
  <c r="B234" i="1"/>
  <c r="D234" i="6"/>
  <c r="E234" i="6"/>
  <c r="B234" i="6"/>
  <c r="C234" i="6"/>
  <c r="F234" i="8"/>
  <c r="E234" i="8"/>
  <c r="D234" i="8"/>
  <c r="C234" i="8"/>
  <c r="G234" i="9"/>
  <c r="F234" i="9"/>
  <c r="E234" i="9"/>
  <c r="D234" i="9"/>
  <c r="C234" i="9"/>
  <c r="B234" i="9"/>
  <c r="D234" i="10"/>
  <c r="C234" i="10"/>
  <c r="B234" i="10"/>
  <c r="E234" i="10"/>
  <c r="T236" i="13" l="1"/>
  <c r="U235" i="13" s="1"/>
  <c r="S236" i="13"/>
  <c r="R236" i="13"/>
  <c r="Q236" i="13"/>
  <c r="P236" i="13"/>
  <c r="O236" i="13"/>
  <c r="N236" i="13"/>
  <c r="M236" i="13"/>
  <c r="K236" i="13"/>
  <c r="J236" i="13"/>
  <c r="I236" i="13"/>
  <c r="H236" i="13"/>
  <c r="F236" i="13"/>
  <c r="E236" i="13"/>
  <c r="B236" i="13"/>
  <c r="A236" i="10"/>
  <c r="A236" i="9"/>
  <c r="A236" i="8"/>
  <c r="A236" i="6"/>
  <c r="A236" i="5"/>
  <c r="F236" i="5" s="1"/>
  <c r="A236" i="1"/>
  <c r="A237" i="13"/>
  <c r="AF235" i="1"/>
  <c r="AE235" i="1"/>
  <c r="AD235" i="1"/>
  <c r="AC235" i="1"/>
  <c r="AB235" i="1"/>
  <c r="AA235" i="1"/>
  <c r="Z235" i="1"/>
  <c r="Y235" i="1"/>
  <c r="X236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I235" i="1"/>
  <c r="H235" i="1"/>
  <c r="G235" i="1"/>
  <c r="F235" i="1"/>
  <c r="E235" i="1"/>
  <c r="D235" i="1"/>
  <c r="C235" i="1"/>
  <c r="B235" i="1"/>
  <c r="D235" i="6"/>
  <c r="E235" i="6"/>
  <c r="B235" i="6"/>
  <c r="C235" i="6"/>
  <c r="F235" i="8"/>
  <c r="E235" i="8"/>
  <c r="D235" i="8"/>
  <c r="C235" i="8"/>
  <c r="G235" i="9"/>
  <c r="F235" i="9"/>
  <c r="E235" i="9"/>
  <c r="D235" i="9"/>
  <c r="C235" i="9"/>
  <c r="B235" i="9"/>
  <c r="D235" i="10"/>
  <c r="C235" i="10"/>
  <c r="B235" i="10"/>
  <c r="E235" i="10"/>
  <c r="T237" i="13" l="1"/>
  <c r="U236" i="13" s="1"/>
  <c r="S237" i="13"/>
  <c r="R237" i="13"/>
  <c r="Q237" i="13"/>
  <c r="P237" i="13"/>
  <c r="O237" i="13"/>
  <c r="N237" i="13"/>
  <c r="M237" i="13"/>
  <c r="K237" i="13"/>
  <c r="J237" i="13"/>
  <c r="I237" i="13"/>
  <c r="H237" i="13"/>
  <c r="F237" i="13"/>
  <c r="E237" i="13"/>
  <c r="B237" i="13"/>
  <c r="A237" i="10"/>
  <c r="A237" i="9"/>
  <c r="A237" i="8"/>
  <c r="A237" i="6"/>
  <c r="A237" i="5"/>
  <c r="F237" i="5" s="1"/>
  <c r="A237" i="1"/>
  <c r="A238" i="13"/>
  <c r="AF236" i="1"/>
  <c r="AE236" i="1"/>
  <c r="AD236" i="1"/>
  <c r="AC236" i="1"/>
  <c r="AB236" i="1"/>
  <c r="AA236" i="1"/>
  <c r="Z236" i="1"/>
  <c r="Y236" i="1"/>
  <c r="X237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I236" i="1"/>
  <c r="H236" i="1"/>
  <c r="G236" i="1"/>
  <c r="F236" i="1"/>
  <c r="E236" i="1"/>
  <c r="D236" i="1"/>
  <c r="C236" i="1"/>
  <c r="B236" i="1"/>
  <c r="D236" i="6"/>
  <c r="E236" i="6"/>
  <c r="B236" i="6"/>
  <c r="C236" i="6"/>
  <c r="F236" i="8"/>
  <c r="E236" i="8"/>
  <c r="D236" i="8"/>
  <c r="C236" i="8"/>
  <c r="G236" i="9"/>
  <c r="F236" i="9"/>
  <c r="E236" i="9"/>
  <c r="D236" i="9"/>
  <c r="C236" i="9"/>
  <c r="B236" i="9"/>
  <c r="D236" i="10"/>
  <c r="C236" i="10"/>
  <c r="B236" i="10"/>
  <c r="E236" i="10"/>
  <c r="T238" i="13" l="1"/>
  <c r="U237" i="13" s="1"/>
  <c r="S238" i="13"/>
  <c r="R238" i="13"/>
  <c r="Q238" i="13"/>
  <c r="P238" i="13"/>
  <c r="O238" i="13"/>
  <c r="N238" i="13"/>
  <c r="M238" i="13"/>
  <c r="K238" i="13"/>
  <c r="J238" i="13"/>
  <c r="I238" i="13"/>
  <c r="H238" i="13"/>
  <c r="F238" i="13"/>
  <c r="E238" i="13"/>
  <c r="B238" i="13"/>
  <c r="A238" i="10"/>
  <c r="A238" i="9"/>
  <c r="A238" i="8"/>
  <c r="A238" i="6"/>
  <c r="A238" i="5"/>
  <c r="F238" i="5" s="1"/>
  <c r="A238" i="1"/>
  <c r="A239" i="13"/>
  <c r="AF237" i="1"/>
  <c r="AE237" i="1"/>
  <c r="AD237" i="1"/>
  <c r="AC237" i="1"/>
  <c r="AB237" i="1"/>
  <c r="AA237" i="1"/>
  <c r="Z237" i="1"/>
  <c r="Y237" i="1"/>
  <c r="X238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I237" i="1"/>
  <c r="H237" i="1"/>
  <c r="G237" i="1"/>
  <c r="F237" i="1"/>
  <c r="E237" i="1"/>
  <c r="D237" i="1"/>
  <c r="C237" i="1"/>
  <c r="B237" i="1"/>
  <c r="D237" i="6"/>
  <c r="E237" i="6"/>
  <c r="B237" i="6"/>
  <c r="C237" i="6"/>
  <c r="F237" i="8"/>
  <c r="E237" i="8"/>
  <c r="D237" i="8"/>
  <c r="C237" i="8"/>
  <c r="G237" i="9"/>
  <c r="F237" i="9"/>
  <c r="E237" i="9"/>
  <c r="D237" i="9"/>
  <c r="C237" i="9"/>
  <c r="B237" i="9"/>
  <c r="D237" i="10"/>
  <c r="C237" i="10"/>
  <c r="B237" i="10"/>
  <c r="E237" i="10"/>
  <c r="T239" i="13" l="1"/>
  <c r="U238" i="13" s="1"/>
  <c r="S239" i="13"/>
  <c r="R239" i="13"/>
  <c r="Q239" i="13"/>
  <c r="P239" i="13"/>
  <c r="O239" i="13"/>
  <c r="N239" i="13"/>
  <c r="M239" i="13"/>
  <c r="K239" i="13"/>
  <c r="J239" i="13"/>
  <c r="I239" i="13"/>
  <c r="H239" i="13"/>
  <c r="F239" i="13"/>
  <c r="E239" i="13"/>
  <c r="B239" i="13"/>
  <c r="A239" i="10"/>
  <c r="A239" i="9"/>
  <c r="A239" i="8"/>
  <c r="A239" i="6"/>
  <c r="A239" i="5"/>
  <c r="F239" i="5" s="1"/>
  <c r="A239" i="1"/>
  <c r="A240" i="13"/>
  <c r="AF238" i="1"/>
  <c r="AE238" i="1"/>
  <c r="AD238" i="1"/>
  <c r="AC238" i="1"/>
  <c r="AB238" i="1"/>
  <c r="AA238" i="1"/>
  <c r="Z238" i="1"/>
  <c r="Y238" i="1"/>
  <c r="X239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I238" i="1"/>
  <c r="H238" i="1"/>
  <c r="G238" i="1"/>
  <c r="F238" i="1"/>
  <c r="E238" i="1"/>
  <c r="D238" i="1"/>
  <c r="C238" i="1"/>
  <c r="B238" i="1"/>
  <c r="D238" i="6"/>
  <c r="E238" i="6"/>
  <c r="B238" i="6"/>
  <c r="C238" i="6"/>
  <c r="F238" i="8"/>
  <c r="E238" i="8"/>
  <c r="D238" i="8"/>
  <c r="C238" i="8"/>
  <c r="G238" i="9"/>
  <c r="F238" i="9"/>
  <c r="E238" i="9"/>
  <c r="D238" i="9"/>
  <c r="C238" i="9"/>
  <c r="B238" i="9"/>
  <c r="D238" i="10"/>
  <c r="C238" i="10"/>
  <c r="B238" i="10"/>
  <c r="E238" i="10"/>
  <c r="T240" i="13" l="1"/>
  <c r="U239" i="13" s="1"/>
  <c r="S240" i="13"/>
  <c r="R240" i="13"/>
  <c r="Q240" i="13"/>
  <c r="P240" i="13"/>
  <c r="O240" i="13"/>
  <c r="N240" i="13"/>
  <c r="M240" i="13"/>
  <c r="K240" i="13"/>
  <c r="J240" i="13"/>
  <c r="I240" i="13"/>
  <c r="H240" i="13"/>
  <c r="F240" i="13"/>
  <c r="E240" i="13"/>
  <c r="A240" i="10"/>
  <c r="A240" i="9"/>
  <c r="A240" i="8"/>
  <c r="A240" i="6"/>
  <c r="A240" i="5"/>
  <c r="F240" i="5" s="1"/>
  <c r="A240" i="1"/>
  <c r="A241" i="13"/>
  <c r="AF239" i="1"/>
  <c r="AE239" i="1"/>
  <c r="AD239" i="1"/>
  <c r="AC239" i="1"/>
  <c r="AB239" i="1"/>
  <c r="AA239" i="1"/>
  <c r="Z239" i="1"/>
  <c r="Y239" i="1"/>
  <c r="X240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I239" i="1"/>
  <c r="H239" i="1"/>
  <c r="G239" i="1"/>
  <c r="F239" i="1"/>
  <c r="E239" i="1"/>
  <c r="D239" i="1"/>
  <c r="C239" i="1"/>
  <c r="B239" i="1"/>
  <c r="D239" i="6"/>
  <c r="E239" i="6"/>
  <c r="B239" i="6"/>
  <c r="C239" i="6"/>
  <c r="F239" i="8"/>
  <c r="E239" i="8"/>
  <c r="D239" i="8"/>
  <c r="C239" i="8"/>
  <c r="G239" i="9"/>
  <c r="F239" i="9"/>
  <c r="E239" i="9"/>
  <c r="D239" i="9"/>
  <c r="C239" i="9"/>
  <c r="B239" i="9"/>
  <c r="D239" i="10"/>
  <c r="C239" i="10"/>
  <c r="B239" i="10"/>
  <c r="E239" i="10"/>
  <c r="T241" i="13" l="1"/>
  <c r="U240" i="13" s="1"/>
  <c r="S241" i="13"/>
  <c r="R241" i="13"/>
  <c r="Q241" i="13"/>
  <c r="O241" i="13"/>
  <c r="N241" i="13"/>
  <c r="M241" i="13"/>
  <c r="K241" i="13"/>
  <c r="J241" i="13"/>
  <c r="I241" i="13"/>
  <c r="H241" i="13"/>
  <c r="F241" i="13"/>
  <c r="E241" i="13"/>
  <c r="A241" i="10"/>
  <c r="A241" i="9"/>
  <c r="A241" i="8"/>
  <c r="A241" i="6"/>
  <c r="A241" i="5"/>
  <c r="F241" i="5" s="1"/>
  <c r="A241" i="1"/>
  <c r="A242" i="13"/>
  <c r="AF240" i="1"/>
  <c r="AE240" i="1"/>
  <c r="AD240" i="1"/>
  <c r="AC240" i="1"/>
  <c r="AB240" i="1"/>
  <c r="AA240" i="1"/>
  <c r="Z240" i="1"/>
  <c r="Y240" i="1"/>
  <c r="X241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I240" i="1"/>
  <c r="H240" i="1"/>
  <c r="G240" i="1"/>
  <c r="F240" i="1"/>
  <c r="E240" i="1"/>
  <c r="D240" i="1"/>
  <c r="C240" i="1"/>
  <c r="B240" i="1"/>
  <c r="D240" i="6"/>
  <c r="E240" i="6"/>
  <c r="B240" i="6"/>
  <c r="C240" i="6"/>
  <c r="F240" i="8"/>
  <c r="E240" i="8"/>
  <c r="D240" i="8"/>
  <c r="C240" i="8"/>
  <c r="G240" i="9"/>
  <c r="F240" i="9"/>
  <c r="E240" i="9"/>
  <c r="D240" i="9"/>
  <c r="C240" i="9"/>
  <c r="B240" i="9"/>
  <c r="D240" i="10"/>
  <c r="C240" i="10"/>
  <c r="B240" i="10"/>
  <c r="E240" i="10"/>
  <c r="T242" i="13" l="1"/>
  <c r="U241" i="13" s="1"/>
  <c r="S242" i="13"/>
  <c r="R242" i="13"/>
  <c r="O242" i="13"/>
  <c r="N242" i="13"/>
  <c r="M242" i="13"/>
  <c r="K242" i="13"/>
  <c r="J242" i="13"/>
  <c r="I242" i="13"/>
  <c r="H242" i="13"/>
  <c r="F242" i="13"/>
  <c r="E242" i="13"/>
  <c r="A242" i="10"/>
  <c r="A242" i="9"/>
  <c r="A242" i="8"/>
  <c r="A242" i="6"/>
  <c r="A242" i="5"/>
  <c r="F242" i="5" s="1"/>
  <c r="A242" i="1"/>
  <c r="A243" i="13"/>
  <c r="AF241" i="1"/>
  <c r="AE241" i="1"/>
  <c r="AD241" i="1"/>
  <c r="AC241" i="1"/>
  <c r="AB241" i="1"/>
  <c r="AA241" i="1"/>
  <c r="Z241" i="1"/>
  <c r="Y241" i="1"/>
  <c r="X242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I241" i="1"/>
  <c r="H241" i="1"/>
  <c r="G241" i="1"/>
  <c r="F241" i="1"/>
  <c r="E241" i="1"/>
  <c r="D241" i="1"/>
  <c r="C241" i="1"/>
  <c r="B241" i="1"/>
  <c r="D241" i="6"/>
  <c r="E241" i="6"/>
  <c r="B241" i="6"/>
  <c r="C241" i="6"/>
  <c r="F241" i="8"/>
  <c r="E241" i="8"/>
  <c r="D241" i="8"/>
  <c r="C241" i="8"/>
  <c r="G241" i="9"/>
  <c r="F241" i="9"/>
  <c r="E241" i="9"/>
  <c r="D241" i="9"/>
  <c r="C241" i="9"/>
  <c r="B241" i="9"/>
  <c r="D241" i="10"/>
  <c r="C241" i="10"/>
  <c r="B241" i="10"/>
  <c r="E241" i="10"/>
  <c r="T243" i="13" l="1"/>
  <c r="U242" i="13" s="1"/>
  <c r="S243" i="13"/>
  <c r="R243" i="13"/>
  <c r="O243" i="13"/>
  <c r="N243" i="13"/>
  <c r="M243" i="13"/>
  <c r="K243" i="13"/>
  <c r="J243" i="13"/>
  <c r="I243" i="13"/>
  <c r="H243" i="13"/>
  <c r="F243" i="13"/>
  <c r="E243" i="13"/>
  <c r="A243" i="10"/>
  <c r="A243" i="9"/>
  <c r="A243" i="8"/>
  <c r="A243" i="6"/>
  <c r="A243" i="5"/>
  <c r="F243" i="5" s="1"/>
  <c r="A243" i="1"/>
  <c r="A244" i="13"/>
  <c r="AF242" i="1"/>
  <c r="AE242" i="1"/>
  <c r="AD242" i="1"/>
  <c r="AC242" i="1"/>
  <c r="AB242" i="1"/>
  <c r="AA242" i="1"/>
  <c r="Z242" i="1"/>
  <c r="Y242" i="1"/>
  <c r="X243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I242" i="1"/>
  <c r="H242" i="1"/>
  <c r="G242" i="1"/>
  <c r="F242" i="1"/>
  <c r="E242" i="1"/>
  <c r="D242" i="1"/>
  <c r="C242" i="1"/>
  <c r="B242" i="1"/>
  <c r="D242" i="6"/>
  <c r="E242" i="6"/>
  <c r="B242" i="6"/>
  <c r="C242" i="6"/>
  <c r="F242" i="8"/>
  <c r="E242" i="8"/>
  <c r="D242" i="8"/>
  <c r="C242" i="8"/>
  <c r="G242" i="9"/>
  <c r="F242" i="9"/>
  <c r="E242" i="9"/>
  <c r="D242" i="9"/>
  <c r="C242" i="9"/>
  <c r="B242" i="9"/>
  <c r="D242" i="10"/>
  <c r="C242" i="10"/>
  <c r="B242" i="10"/>
  <c r="E242" i="10"/>
  <c r="T244" i="13" l="1"/>
  <c r="U243" i="13" s="1"/>
  <c r="S244" i="13"/>
  <c r="R244" i="13"/>
  <c r="O244" i="13"/>
  <c r="N244" i="13"/>
  <c r="M244" i="13"/>
  <c r="K244" i="13"/>
  <c r="J244" i="13"/>
  <c r="I244" i="13"/>
  <c r="H244" i="13"/>
  <c r="F244" i="13"/>
  <c r="E244" i="13"/>
  <c r="A244" i="10"/>
  <c r="A244" i="9"/>
  <c r="A244" i="8"/>
  <c r="A244" i="6"/>
  <c r="A244" i="5"/>
  <c r="F244" i="5" s="1"/>
  <c r="A244" i="1"/>
  <c r="A245" i="13"/>
  <c r="AF243" i="1"/>
  <c r="AE243" i="1"/>
  <c r="AD243" i="1"/>
  <c r="AC243" i="1"/>
  <c r="AB243" i="1"/>
  <c r="AA243" i="1"/>
  <c r="Z243" i="1"/>
  <c r="Y243" i="1"/>
  <c r="X244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I243" i="1"/>
  <c r="H243" i="1"/>
  <c r="G243" i="1"/>
  <c r="F243" i="1"/>
  <c r="E243" i="1"/>
  <c r="D243" i="1"/>
  <c r="C243" i="1"/>
  <c r="B243" i="1"/>
  <c r="D243" i="6"/>
  <c r="E243" i="6"/>
  <c r="B243" i="6"/>
  <c r="C243" i="6"/>
  <c r="F243" i="8"/>
  <c r="E243" i="8"/>
  <c r="D243" i="8"/>
  <c r="C243" i="8"/>
  <c r="G243" i="9"/>
  <c r="F243" i="9"/>
  <c r="E243" i="9"/>
  <c r="D243" i="9"/>
  <c r="C243" i="9"/>
  <c r="B243" i="9"/>
  <c r="D243" i="10"/>
  <c r="C243" i="10"/>
  <c r="B243" i="10"/>
  <c r="E243" i="10"/>
  <c r="T245" i="13" l="1"/>
  <c r="U244" i="13" s="1"/>
  <c r="S245" i="13"/>
  <c r="R245" i="13"/>
  <c r="O245" i="13"/>
  <c r="N245" i="13"/>
  <c r="M245" i="13"/>
  <c r="K245" i="13"/>
  <c r="J245" i="13"/>
  <c r="I245" i="13"/>
  <c r="H245" i="13"/>
  <c r="F245" i="13"/>
  <c r="E245" i="13"/>
  <c r="A245" i="10"/>
  <c r="A245" i="9"/>
  <c r="A245" i="8"/>
  <c r="A245" i="6"/>
  <c r="A245" i="5"/>
  <c r="F245" i="5" s="1"/>
  <c r="A245" i="1"/>
  <c r="A246" i="13"/>
  <c r="AF244" i="1"/>
  <c r="AE244" i="1"/>
  <c r="AD244" i="1"/>
  <c r="AC244" i="1"/>
  <c r="AB244" i="1"/>
  <c r="AA244" i="1"/>
  <c r="Z244" i="1"/>
  <c r="Y244" i="1"/>
  <c r="X245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I244" i="1"/>
  <c r="H244" i="1"/>
  <c r="G244" i="1"/>
  <c r="F244" i="1"/>
  <c r="E244" i="1"/>
  <c r="D244" i="1"/>
  <c r="C244" i="1"/>
  <c r="B244" i="1"/>
  <c r="D244" i="6"/>
  <c r="E244" i="6"/>
  <c r="B244" i="6"/>
  <c r="C244" i="6"/>
  <c r="F244" i="8"/>
  <c r="E244" i="8"/>
  <c r="D244" i="8"/>
  <c r="C244" i="8"/>
  <c r="G244" i="9"/>
  <c r="F244" i="9"/>
  <c r="E244" i="9"/>
  <c r="D244" i="9"/>
  <c r="C244" i="9"/>
  <c r="B244" i="9"/>
  <c r="D244" i="10"/>
  <c r="C244" i="10"/>
  <c r="B244" i="10"/>
  <c r="E244" i="10"/>
  <c r="T246" i="13" l="1"/>
  <c r="U245" i="13" s="1"/>
  <c r="S246" i="13"/>
  <c r="R246" i="13"/>
  <c r="O246" i="13"/>
  <c r="N246" i="13"/>
  <c r="M246" i="13"/>
  <c r="K246" i="13"/>
  <c r="J246" i="13"/>
  <c r="I246" i="13"/>
  <c r="H246" i="13"/>
  <c r="F246" i="13"/>
  <c r="E246" i="13"/>
  <c r="A246" i="10"/>
  <c r="A246" i="9"/>
  <c r="A246" i="8"/>
  <c r="A246" i="6"/>
  <c r="A246" i="5"/>
  <c r="F246" i="5" s="1"/>
  <c r="A246" i="1"/>
  <c r="A247" i="13"/>
  <c r="AF245" i="1"/>
  <c r="AE245" i="1"/>
  <c r="AD245" i="1"/>
  <c r="AC245" i="1"/>
  <c r="AB245" i="1"/>
  <c r="AA245" i="1"/>
  <c r="Z245" i="1"/>
  <c r="Y245" i="1"/>
  <c r="X246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I245" i="1"/>
  <c r="H245" i="1"/>
  <c r="G245" i="1"/>
  <c r="F245" i="1"/>
  <c r="E245" i="1"/>
  <c r="D245" i="1"/>
  <c r="C245" i="1"/>
  <c r="B245" i="1"/>
  <c r="D245" i="6"/>
  <c r="E245" i="6"/>
  <c r="B245" i="6"/>
  <c r="C245" i="6"/>
  <c r="F245" i="8"/>
  <c r="E245" i="8"/>
  <c r="D245" i="8"/>
  <c r="C245" i="8"/>
  <c r="G245" i="9"/>
  <c r="F245" i="9"/>
  <c r="E245" i="9"/>
  <c r="D245" i="9"/>
  <c r="C245" i="9"/>
  <c r="B245" i="9"/>
  <c r="D245" i="10"/>
  <c r="C245" i="10"/>
  <c r="B245" i="10"/>
  <c r="E245" i="10"/>
  <c r="T247" i="13" l="1"/>
  <c r="U246" i="13" s="1"/>
  <c r="S247" i="13"/>
  <c r="R247" i="13"/>
  <c r="O247" i="13"/>
  <c r="N247" i="13"/>
  <c r="M247" i="13"/>
  <c r="K247" i="13"/>
  <c r="J247" i="13"/>
  <c r="I247" i="13"/>
  <c r="H247" i="13"/>
  <c r="F247" i="13"/>
  <c r="E247" i="13"/>
  <c r="A247" i="10"/>
  <c r="A247" i="9"/>
  <c r="A247" i="8"/>
  <c r="A247" i="6"/>
  <c r="A247" i="5"/>
  <c r="F247" i="5" s="1"/>
  <c r="A247" i="1"/>
  <c r="A248" i="13"/>
  <c r="AF246" i="1"/>
  <c r="AE246" i="1"/>
  <c r="AD246" i="1"/>
  <c r="AC246" i="1"/>
  <c r="AB246" i="1"/>
  <c r="AA246" i="1"/>
  <c r="Z246" i="1"/>
  <c r="Y246" i="1"/>
  <c r="X247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I246" i="1"/>
  <c r="H246" i="1"/>
  <c r="G246" i="1"/>
  <c r="F246" i="1"/>
  <c r="E246" i="1"/>
  <c r="D246" i="1"/>
  <c r="C246" i="1"/>
  <c r="B246" i="1"/>
  <c r="D246" i="6"/>
  <c r="E246" i="6"/>
  <c r="B246" i="6"/>
  <c r="C246" i="6"/>
  <c r="F246" i="8"/>
  <c r="E246" i="8"/>
  <c r="D246" i="8"/>
  <c r="C246" i="8"/>
  <c r="G246" i="9"/>
  <c r="F246" i="9"/>
  <c r="E246" i="9"/>
  <c r="D246" i="9"/>
  <c r="C246" i="9"/>
  <c r="B246" i="9"/>
  <c r="D246" i="10"/>
  <c r="C246" i="10"/>
  <c r="B246" i="10"/>
  <c r="E246" i="10"/>
  <c r="T248" i="13" l="1"/>
  <c r="U247" i="13" s="1"/>
  <c r="S248" i="13"/>
  <c r="R248" i="13"/>
  <c r="O248" i="13"/>
  <c r="N248" i="13"/>
  <c r="M248" i="13"/>
  <c r="K248" i="13"/>
  <c r="J248" i="13"/>
  <c r="I248" i="13"/>
  <c r="H248" i="13"/>
  <c r="F248" i="13"/>
  <c r="E248" i="13"/>
  <c r="A248" i="10"/>
  <c r="A248" i="9"/>
  <c r="A248" i="8"/>
  <c r="A248" i="6"/>
  <c r="A248" i="5"/>
  <c r="F248" i="5" s="1"/>
  <c r="A248" i="1"/>
  <c r="A249" i="13"/>
  <c r="AF247" i="1"/>
  <c r="AE247" i="1"/>
  <c r="AD247" i="1"/>
  <c r="AC247" i="1"/>
  <c r="AB247" i="1"/>
  <c r="AA247" i="1"/>
  <c r="Z247" i="1"/>
  <c r="Y247" i="1"/>
  <c r="X248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I247" i="1"/>
  <c r="H247" i="1"/>
  <c r="G247" i="1"/>
  <c r="F247" i="1"/>
  <c r="E247" i="1"/>
  <c r="D247" i="1"/>
  <c r="C247" i="1"/>
  <c r="B247" i="1"/>
  <c r="D247" i="6"/>
  <c r="E247" i="6"/>
  <c r="B247" i="6"/>
  <c r="C247" i="6"/>
  <c r="F247" i="8"/>
  <c r="E247" i="8"/>
  <c r="D247" i="8"/>
  <c r="C247" i="8"/>
  <c r="G247" i="9"/>
  <c r="F247" i="9"/>
  <c r="E247" i="9"/>
  <c r="D247" i="9"/>
  <c r="C247" i="9"/>
  <c r="B247" i="9"/>
  <c r="D247" i="10"/>
  <c r="C247" i="10"/>
  <c r="B247" i="10"/>
  <c r="E247" i="10"/>
  <c r="T249" i="13" l="1"/>
  <c r="U248" i="13" s="1"/>
  <c r="S249" i="13"/>
  <c r="R249" i="13"/>
  <c r="O249" i="13"/>
  <c r="N249" i="13"/>
  <c r="M249" i="13"/>
  <c r="K249" i="13"/>
  <c r="J249" i="13"/>
  <c r="I249" i="13"/>
  <c r="H249" i="13"/>
  <c r="F249" i="13"/>
  <c r="E249" i="13"/>
  <c r="A249" i="10"/>
  <c r="A249" i="9"/>
  <c r="A249" i="8"/>
  <c r="A249" i="6"/>
  <c r="A249" i="5"/>
  <c r="F249" i="5" s="1"/>
  <c r="A249" i="1"/>
  <c r="A250" i="13"/>
  <c r="AF248" i="1"/>
  <c r="AE248" i="1"/>
  <c r="AD248" i="1"/>
  <c r="AC248" i="1"/>
  <c r="AB248" i="1"/>
  <c r="AA248" i="1"/>
  <c r="Z248" i="1"/>
  <c r="Y248" i="1"/>
  <c r="X249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I248" i="1"/>
  <c r="H248" i="1"/>
  <c r="G248" i="1"/>
  <c r="F248" i="1"/>
  <c r="E248" i="1"/>
  <c r="D248" i="1"/>
  <c r="C248" i="1"/>
  <c r="B248" i="1"/>
  <c r="D248" i="6"/>
  <c r="E248" i="6"/>
  <c r="B248" i="6"/>
  <c r="F248" i="8"/>
  <c r="E248" i="8"/>
  <c r="D248" i="8"/>
  <c r="C248" i="8"/>
  <c r="G248" i="9"/>
  <c r="F248" i="9"/>
  <c r="E248" i="9"/>
  <c r="D248" i="9"/>
  <c r="C248" i="9"/>
  <c r="B248" i="9"/>
  <c r="D248" i="10"/>
  <c r="C248" i="10"/>
  <c r="B248" i="10"/>
  <c r="E248" i="10"/>
  <c r="T250" i="13" l="1"/>
  <c r="U249" i="13" s="1"/>
  <c r="S250" i="13"/>
  <c r="R250" i="13"/>
  <c r="O250" i="13"/>
  <c r="N250" i="13"/>
  <c r="M250" i="13"/>
  <c r="K250" i="13"/>
  <c r="J250" i="13"/>
  <c r="I250" i="13"/>
  <c r="H250" i="13"/>
  <c r="F250" i="13"/>
  <c r="E250" i="13"/>
  <c r="A250" i="10"/>
  <c r="A250" i="9"/>
  <c r="A250" i="8"/>
  <c r="A250" i="6"/>
  <c r="A250" i="5"/>
  <c r="F250" i="5" s="1"/>
  <c r="A250" i="1"/>
  <c r="A251" i="13"/>
  <c r="AF249" i="1"/>
  <c r="AE249" i="1"/>
  <c r="AD249" i="1"/>
  <c r="AC249" i="1"/>
  <c r="AB249" i="1"/>
  <c r="AA249" i="1"/>
  <c r="Z249" i="1"/>
  <c r="Y249" i="1"/>
  <c r="X250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I249" i="1"/>
  <c r="H249" i="1"/>
  <c r="G249" i="1"/>
  <c r="F249" i="1"/>
  <c r="E249" i="1"/>
  <c r="D249" i="1"/>
  <c r="C249" i="1"/>
  <c r="B249" i="1"/>
  <c r="D249" i="6"/>
  <c r="E249" i="6"/>
  <c r="F249" i="8"/>
  <c r="E249" i="8"/>
  <c r="D249" i="8"/>
  <c r="C249" i="8"/>
  <c r="G249" i="9"/>
  <c r="F249" i="9"/>
  <c r="E249" i="9"/>
  <c r="D249" i="9"/>
  <c r="C249" i="9"/>
  <c r="B249" i="9"/>
  <c r="D249" i="10"/>
  <c r="C249" i="10"/>
  <c r="B249" i="10"/>
  <c r="E249" i="10"/>
  <c r="T251" i="13" l="1"/>
  <c r="U250" i="13" s="1"/>
  <c r="S251" i="13"/>
  <c r="R251" i="13"/>
  <c r="O251" i="13"/>
  <c r="N251" i="13"/>
  <c r="M251" i="13"/>
  <c r="K251" i="13"/>
  <c r="J251" i="13"/>
  <c r="I251" i="13"/>
  <c r="H251" i="13"/>
  <c r="F251" i="13"/>
  <c r="E251" i="13"/>
  <c r="A251" i="10"/>
  <c r="A251" i="9"/>
  <c r="A251" i="8"/>
  <c r="A251" i="6"/>
  <c r="A251" i="5"/>
  <c r="F251" i="5" s="1"/>
  <c r="A251" i="1"/>
  <c r="A252" i="13"/>
  <c r="AF250" i="1"/>
  <c r="AE250" i="1"/>
  <c r="AD250" i="1"/>
  <c r="AC250" i="1"/>
  <c r="AB250" i="1"/>
  <c r="AA250" i="1"/>
  <c r="Z250" i="1"/>
  <c r="Y250" i="1"/>
  <c r="X251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I250" i="1"/>
  <c r="H250" i="1"/>
  <c r="G250" i="1"/>
  <c r="F250" i="1"/>
  <c r="E250" i="1"/>
  <c r="D250" i="1"/>
  <c r="C250" i="1"/>
  <c r="B250" i="1"/>
  <c r="D250" i="6"/>
  <c r="E250" i="6"/>
  <c r="F250" i="8"/>
  <c r="E250" i="8"/>
  <c r="D250" i="8"/>
  <c r="C250" i="8"/>
  <c r="G250" i="9"/>
  <c r="F250" i="9"/>
  <c r="E250" i="9"/>
  <c r="D250" i="9"/>
  <c r="C250" i="9"/>
  <c r="B250" i="9"/>
  <c r="D250" i="10"/>
  <c r="C250" i="10"/>
  <c r="B250" i="10"/>
  <c r="E250" i="10"/>
  <c r="T252" i="13" l="1"/>
  <c r="U251" i="13" s="1"/>
  <c r="S252" i="13"/>
  <c r="R252" i="13"/>
  <c r="O252" i="13"/>
  <c r="N252" i="13"/>
  <c r="M252" i="13"/>
  <c r="K252" i="13"/>
  <c r="J252" i="13"/>
  <c r="I252" i="13"/>
  <c r="H252" i="13"/>
  <c r="F252" i="13"/>
  <c r="E252" i="13"/>
  <c r="A252" i="10"/>
  <c r="A252" i="9"/>
  <c r="A252" i="8"/>
  <c r="A252" i="6"/>
  <c r="A252" i="5"/>
  <c r="F252" i="5" s="1"/>
  <c r="A252" i="1"/>
  <c r="A253" i="13"/>
  <c r="AF251" i="1"/>
  <c r="AE251" i="1"/>
  <c r="AD251" i="1"/>
  <c r="AC251" i="1"/>
  <c r="AB251" i="1"/>
  <c r="AA251" i="1"/>
  <c r="Z251" i="1"/>
  <c r="Y251" i="1"/>
  <c r="X252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I251" i="1"/>
  <c r="H251" i="1"/>
  <c r="G251" i="1"/>
  <c r="F251" i="1"/>
  <c r="E251" i="1"/>
  <c r="D251" i="1"/>
  <c r="C251" i="1"/>
  <c r="B251" i="1"/>
  <c r="D251" i="6"/>
  <c r="E251" i="6"/>
  <c r="F251" i="8"/>
  <c r="E251" i="8"/>
  <c r="D251" i="8"/>
  <c r="C251" i="8"/>
  <c r="G251" i="9"/>
  <c r="F251" i="9"/>
  <c r="E251" i="9"/>
  <c r="D251" i="9"/>
  <c r="C251" i="9"/>
  <c r="B251" i="9"/>
  <c r="D251" i="10"/>
  <c r="C251" i="10"/>
  <c r="B251" i="10"/>
  <c r="E251" i="10"/>
  <c r="T253" i="13" l="1"/>
  <c r="U252" i="13" s="1"/>
  <c r="S253" i="13"/>
  <c r="R253" i="13"/>
  <c r="O253" i="13"/>
  <c r="N253" i="13"/>
  <c r="M253" i="13"/>
  <c r="K253" i="13"/>
  <c r="J253" i="13"/>
  <c r="I253" i="13"/>
  <c r="H253" i="13"/>
  <c r="F253" i="13"/>
  <c r="E253" i="13"/>
  <c r="A253" i="10"/>
  <c r="A253" i="9"/>
  <c r="A253" i="8"/>
  <c r="A253" i="6"/>
  <c r="A253" i="5"/>
  <c r="F253" i="5" s="1"/>
  <c r="A253" i="1"/>
  <c r="A254" i="13"/>
  <c r="AF252" i="1"/>
  <c r="AE252" i="1"/>
  <c r="AD252" i="1"/>
  <c r="AC252" i="1"/>
  <c r="AB252" i="1"/>
  <c r="AA252" i="1"/>
  <c r="Z252" i="1"/>
  <c r="Y252" i="1"/>
  <c r="X253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I252" i="1"/>
  <c r="H252" i="1"/>
  <c r="G252" i="1"/>
  <c r="F252" i="1"/>
  <c r="E252" i="1"/>
  <c r="D252" i="1"/>
  <c r="C252" i="1"/>
  <c r="B252" i="1"/>
  <c r="D252" i="6"/>
  <c r="E252" i="6"/>
  <c r="F252" i="8"/>
  <c r="E252" i="8"/>
  <c r="D252" i="8"/>
  <c r="C252" i="8"/>
  <c r="G252" i="9"/>
  <c r="F252" i="9"/>
  <c r="E252" i="9"/>
  <c r="D252" i="9"/>
  <c r="C252" i="9"/>
  <c r="B252" i="9"/>
  <c r="D252" i="10"/>
  <c r="C252" i="10"/>
  <c r="B252" i="10"/>
  <c r="E252" i="10"/>
  <c r="T254" i="13" l="1"/>
  <c r="U253" i="13" s="1"/>
  <c r="S254" i="13"/>
  <c r="R254" i="13"/>
  <c r="O254" i="13"/>
  <c r="N254" i="13"/>
  <c r="M254" i="13"/>
  <c r="K254" i="13"/>
  <c r="J254" i="13"/>
  <c r="I254" i="13"/>
  <c r="H254" i="13"/>
  <c r="F254" i="13"/>
  <c r="E254" i="13"/>
  <c r="A254" i="10"/>
  <c r="A254" i="9"/>
  <c r="A254" i="8"/>
  <c r="A254" i="6"/>
  <c r="A254" i="5"/>
  <c r="F254" i="5" s="1"/>
  <c r="A254" i="1"/>
  <c r="A255" i="13"/>
  <c r="AF253" i="1"/>
  <c r="AE253" i="1"/>
  <c r="AD253" i="1"/>
  <c r="AC253" i="1"/>
  <c r="AB253" i="1"/>
  <c r="AA253" i="1"/>
  <c r="Z253" i="1"/>
  <c r="Y253" i="1"/>
  <c r="X254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I253" i="1"/>
  <c r="H253" i="1"/>
  <c r="G253" i="1"/>
  <c r="F253" i="1"/>
  <c r="E253" i="1"/>
  <c r="D253" i="1"/>
  <c r="C253" i="1"/>
  <c r="B253" i="1"/>
  <c r="D253" i="6"/>
  <c r="E253" i="6"/>
  <c r="F253" i="8"/>
  <c r="E253" i="8"/>
  <c r="D253" i="8"/>
  <c r="C253" i="8"/>
  <c r="G253" i="9"/>
  <c r="F253" i="9"/>
  <c r="E253" i="9"/>
  <c r="D253" i="9"/>
  <c r="C253" i="9"/>
  <c r="B253" i="9"/>
  <c r="D253" i="10"/>
  <c r="C253" i="10"/>
  <c r="B253" i="10"/>
  <c r="E253" i="10"/>
  <c r="T255" i="13" l="1"/>
  <c r="U254" i="13" s="1"/>
  <c r="S255" i="13"/>
  <c r="R255" i="13"/>
  <c r="O255" i="13"/>
  <c r="N255" i="13"/>
  <c r="M255" i="13"/>
  <c r="K255" i="13"/>
  <c r="J255" i="13"/>
  <c r="I255" i="13"/>
  <c r="H255" i="13"/>
  <c r="F255" i="13"/>
  <c r="E255" i="13"/>
  <c r="A255" i="10"/>
  <c r="A255" i="9"/>
  <c r="A255" i="8"/>
  <c r="A255" i="6"/>
  <c r="A255" i="5"/>
  <c r="F255" i="5" s="1"/>
  <c r="A255" i="1"/>
  <c r="A256" i="13"/>
  <c r="AF254" i="1"/>
  <c r="AE254" i="1"/>
  <c r="AD254" i="1"/>
  <c r="AC254" i="1"/>
  <c r="AB254" i="1"/>
  <c r="AA254" i="1"/>
  <c r="Z254" i="1"/>
  <c r="Y254" i="1"/>
  <c r="X255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I254" i="1"/>
  <c r="H254" i="1"/>
  <c r="G254" i="1"/>
  <c r="F254" i="1"/>
  <c r="E254" i="1"/>
  <c r="D254" i="1"/>
  <c r="C254" i="1"/>
  <c r="B254" i="1"/>
  <c r="D254" i="6"/>
  <c r="E254" i="6"/>
  <c r="F254" i="8"/>
  <c r="E254" i="8"/>
  <c r="D254" i="8"/>
  <c r="C254" i="8"/>
  <c r="G254" i="9"/>
  <c r="F254" i="9"/>
  <c r="E254" i="9"/>
  <c r="D254" i="9"/>
  <c r="C254" i="9"/>
  <c r="B254" i="9"/>
  <c r="D254" i="10"/>
  <c r="C254" i="10"/>
  <c r="B254" i="10"/>
  <c r="E254" i="10"/>
  <c r="T256" i="13" l="1"/>
  <c r="U255" i="13" s="1"/>
  <c r="S256" i="13"/>
  <c r="R256" i="13"/>
  <c r="O256" i="13"/>
  <c r="N256" i="13"/>
  <c r="M256" i="13"/>
  <c r="K256" i="13"/>
  <c r="J256" i="13"/>
  <c r="I256" i="13"/>
  <c r="H256" i="13"/>
  <c r="F256" i="13"/>
  <c r="E256" i="13"/>
  <c r="A256" i="10"/>
  <c r="A256" i="9"/>
  <c r="A256" i="8"/>
  <c r="A256" i="6"/>
  <c r="A256" i="5"/>
  <c r="F256" i="5" s="1"/>
  <c r="A256" i="1"/>
  <c r="A257" i="13"/>
  <c r="AF255" i="1"/>
  <c r="AE255" i="1"/>
  <c r="AD255" i="1"/>
  <c r="AC255" i="1"/>
  <c r="AB255" i="1"/>
  <c r="AA255" i="1"/>
  <c r="Z255" i="1"/>
  <c r="Y255" i="1"/>
  <c r="X256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I255" i="1"/>
  <c r="H255" i="1"/>
  <c r="G255" i="1"/>
  <c r="F255" i="1"/>
  <c r="E255" i="1"/>
  <c r="D255" i="1"/>
  <c r="C255" i="1"/>
  <c r="B255" i="1"/>
  <c r="D255" i="6"/>
  <c r="E255" i="6"/>
  <c r="F255" i="8"/>
  <c r="E255" i="8"/>
  <c r="D255" i="8"/>
  <c r="C255" i="8"/>
  <c r="G255" i="9"/>
  <c r="F255" i="9"/>
  <c r="E255" i="9"/>
  <c r="D255" i="9"/>
  <c r="C255" i="9"/>
  <c r="B255" i="9"/>
  <c r="D255" i="10"/>
  <c r="C255" i="10"/>
  <c r="B255" i="10"/>
  <c r="E255" i="10"/>
  <c r="T257" i="13" l="1"/>
  <c r="U256" i="13" s="1"/>
  <c r="S257" i="13"/>
  <c r="R257" i="13"/>
  <c r="O257" i="13"/>
  <c r="N257" i="13"/>
  <c r="M257" i="13"/>
  <c r="K257" i="13"/>
  <c r="J257" i="13"/>
  <c r="I257" i="13"/>
  <c r="H257" i="13"/>
  <c r="F257" i="13"/>
  <c r="E257" i="13"/>
  <c r="A257" i="10"/>
  <c r="A257" i="9"/>
  <c r="A257" i="8"/>
  <c r="A257" i="6"/>
  <c r="A257" i="5"/>
  <c r="F257" i="5" s="1"/>
  <c r="A257" i="1"/>
  <c r="A258" i="13"/>
  <c r="AF256" i="1"/>
  <c r="AE256" i="1"/>
  <c r="AD256" i="1"/>
  <c r="AC256" i="1"/>
  <c r="AB256" i="1"/>
  <c r="AA256" i="1"/>
  <c r="Z256" i="1"/>
  <c r="Y256" i="1"/>
  <c r="X257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I256" i="1"/>
  <c r="H256" i="1"/>
  <c r="G256" i="1"/>
  <c r="F256" i="1"/>
  <c r="E256" i="1"/>
  <c r="D256" i="1"/>
  <c r="C256" i="1"/>
  <c r="B256" i="1"/>
  <c r="D256" i="6"/>
  <c r="E256" i="6"/>
  <c r="F256" i="8"/>
  <c r="E256" i="8"/>
  <c r="D256" i="8"/>
  <c r="C256" i="8"/>
  <c r="G256" i="9"/>
  <c r="F256" i="9"/>
  <c r="E256" i="9"/>
  <c r="D256" i="9"/>
  <c r="C256" i="9"/>
  <c r="B256" i="9"/>
  <c r="D256" i="10"/>
  <c r="C256" i="10"/>
  <c r="B256" i="10"/>
  <c r="E256" i="10"/>
  <c r="T258" i="13" l="1"/>
  <c r="U257" i="13" s="1"/>
  <c r="S258" i="13"/>
  <c r="R258" i="13"/>
  <c r="O258" i="13"/>
  <c r="N258" i="13"/>
  <c r="M258" i="13"/>
  <c r="K258" i="13"/>
  <c r="J258" i="13"/>
  <c r="I258" i="13"/>
  <c r="H258" i="13"/>
  <c r="F258" i="13"/>
  <c r="E258" i="13"/>
  <c r="A258" i="10"/>
  <c r="A258" i="9"/>
  <c r="A258" i="8"/>
  <c r="A258" i="6"/>
  <c r="A258" i="5"/>
  <c r="F258" i="5" s="1"/>
  <c r="A258" i="1"/>
  <c r="A259" i="13"/>
  <c r="AF257" i="1"/>
  <c r="AE257" i="1"/>
  <c r="AD257" i="1"/>
  <c r="AC257" i="1"/>
  <c r="AB257" i="1"/>
  <c r="AA257" i="1"/>
  <c r="Z257" i="1"/>
  <c r="Y257" i="1"/>
  <c r="X258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I257" i="1"/>
  <c r="H257" i="1"/>
  <c r="G257" i="1"/>
  <c r="F257" i="1"/>
  <c r="E257" i="1"/>
  <c r="D257" i="1"/>
  <c r="C257" i="1"/>
  <c r="B257" i="1"/>
  <c r="D257" i="6"/>
  <c r="E257" i="6"/>
  <c r="F257" i="8"/>
  <c r="E257" i="8"/>
  <c r="D257" i="8"/>
  <c r="C257" i="8"/>
  <c r="G257" i="9"/>
  <c r="F257" i="9"/>
  <c r="E257" i="9"/>
  <c r="D257" i="9"/>
  <c r="C257" i="9"/>
  <c r="B257" i="9"/>
  <c r="D257" i="10"/>
  <c r="C257" i="10"/>
  <c r="B257" i="10"/>
  <c r="E257" i="10"/>
  <c r="T259" i="13" l="1"/>
  <c r="S259" i="13"/>
  <c r="R259" i="13"/>
  <c r="O259" i="13"/>
  <c r="N259" i="13"/>
  <c r="M259" i="13"/>
  <c r="K259" i="13"/>
  <c r="J259" i="13"/>
  <c r="I259" i="13"/>
  <c r="H259" i="13"/>
  <c r="F259" i="13"/>
  <c r="E259" i="13"/>
  <c r="A259" i="10"/>
  <c r="A259" i="9"/>
  <c r="A259" i="8"/>
  <c r="A259" i="6"/>
  <c r="A259" i="5"/>
  <c r="F259" i="5" s="1"/>
  <c r="A259" i="1"/>
  <c r="A260" i="13"/>
  <c r="AF258" i="1"/>
  <c r="AE258" i="1"/>
  <c r="AD258" i="1"/>
  <c r="AC258" i="1"/>
  <c r="AB258" i="1"/>
  <c r="AA258" i="1"/>
  <c r="Z258" i="1"/>
  <c r="Y258" i="1"/>
  <c r="X259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I258" i="1"/>
  <c r="H258" i="1"/>
  <c r="G258" i="1"/>
  <c r="F258" i="1"/>
  <c r="E258" i="1"/>
  <c r="D258" i="1"/>
  <c r="C258" i="1"/>
  <c r="B258" i="1"/>
  <c r="D258" i="6"/>
  <c r="E258" i="6"/>
  <c r="F258" i="8"/>
  <c r="E258" i="8"/>
  <c r="D258" i="8"/>
  <c r="C258" i="8"/>
  <c r="G258" i="9"/>
  <c r="F258" i="9"/>
  <c r="E258" i="9"/>
  <c r="D258" i="9"/>
  <c r="C258" i="9"/>
  <c r="B258" i="9"/>
  <c r="D258" i="10"/>
  <c r="C258" i="10"/>
  <c r="B258" i="10"/>
  <c r="U258" i="13" l="1"/>
  <c r="U259" i="13"/>
  <c r="T260" i="13"/>
  <c r="S260" i="13"/>
  <c r="R260" i="13"/>
  <c r="O260" i="13"/>
  <c r="N260" i="13"/>
  <c r="M260" i="13"/>
  <c r="K260" i="13"/>
  <c r="J260" i="13"/>
  <c r="I260" i="13"/>
  <c r="H260" i="13"/>
  <c r="F260" i="13"/>
  <c r="E260" i="13"/>
  <c r="A260" i="10"/>
  <c r="A260" i="9"/>
  <c r="A260" i="8"/>
  <c r="A260" i="6"/>
  <c r="D260" i="6" s="1"/>
  <c r="A260" i="5"/>
  <c r="F260" i="5" s="1"/>
  <c r="A260" i="1"/>
  <c r="A261" i="13"/>
  <c r="AF259" i="1"/>
  <c r="AE259" i="1"/>
  <c r="AD259" i="1"/>
  <c r="AC259" i="1"/>
  <c r="AB259" i="1"/>
  <c r="AA259" i="1"/>
  <c r="Z259" i="1"/>
  <c r="Y259" i="1"/>
  <c r="X260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I259" i="1"/>
  <c r="H259" i="1"/>
  <c r="G259" i="1"/>
  <c r="F259" i="1"/>
  <c r="E259" i="1"/>
  <c r="D259" i="1"/>
  <c r="C259" i="1"/>
  <c r="B259" i="1"/>
  <c r="D259" i="6"/>
  <c r="E259" i="6"/>
  <c r="F259" i="8"/>
  <c r="E259" i="8"/>
  <c r="D259" i="8"/>
  <c r="C259" i="8"/>
  <c r="G259" i="9"/>
  <c r="F259" i="9"/>
  <c r="E259" i="9"/>
  <c r="D259" i="9"/>
  <c r="C259" i="9"/>
  <c r="B259" i="9"/>
  <c r="D259" i="10"/>
  <c r="C259" i="10"/>
  <c r="B259" i="10"/>
  <c r="T261" i="13" l="1"/>
  <c r="U260" i="13" s="1"/>
  <c r="S261" i="13"/>
  <c r="R261" i="13"/>
  <c r="O261" i="13"/>
  <c r="N261" i="13"/>
  <c r="M261" i="13"/>
  <c r="K261" i="13"/>
  <c r="J261" i="13"/>
  <c r="I261" i="13"/>
  <c r="H261" i="13"/>
  <c r="F261" i="13"/>
  <c r="E261" i="13"/>
  <c r="A261" i="10"/>
  <c r="A261" i="9"/>
  <c r="A261" i="8"/>
  <c r="A261" i="6"/>
  <c r="D261" i="6" s="1"/>
  <c r="A261" i="5"/>
  <c r="F261" i="5" s="1"/>
  <c r="A261" i="1"/>
  <c r="A262" i="13"/>
  <c r="AF260" i="1"/>
  <c r="AE260" i="1"/>
  <c r="AD260" i="1"/>
  <c r="AC260" i="1"/>
  <c r="AB260" i="1"/>
  <c r="AA260" i="1"/>
  <c r="Z260" i="1"/>
  <c r="Y260" i="1"/>
  <c r="X261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I260" i="1"/>
  <c r="H260" i="1"/>
  <c r="G260" i="1"/>
  <c r="F260" i="1"/>
  <c r="E260" i="1"/>
  <c r="D260" i="1"/>
  <c r="C260" i="1"/>
  <c r="B260" i="1"/>
  <c r="F260" i="8"/>
  <c r="E260" i="8"/>
  <c r="D260" i="8"/>
  <c r="C260" i="8"/>
  <c r="G260" i="9"/>
  <c r="F260" i="9"/>
  <c r="E260" i="9"/>
  <c r="D260" i="9"/>
  <c r="C260" i="9"/>
  <c r="B260" i="9"/>
  <c r="D260" i="10"/>
  <c r="C260" i="10"/>
  <c r="B260" i="10"/>
  <c r="T262" i="13" l="1"/>
  <c r="U261" i="13" s="1"/>
  <c r="S262" i="13"/>
  <c r="R262" i="13"/>
  <c r="O262" i="13"/>
  <c r="N262" i="13"/>
  <c r="M262" i="13"/>
  <c r="K262" i="13"/>
  <c r="J262" i="13"/>
  <c r="I262" i="13"/>
  <c r="H262" i="13"/>
  <c r="F262" i="13"/>
  <c r="E262" i="13"/>
  <c r="A262" i="10"/>
  <c r="A262" i="9"/>
  <c r="A262" i="8"/>
  <c r="A262" i="6"/>
  <c r="D262" i="6" s="1"/>
  <c r="A262" i="5"/>
  <c r="F262" i="5" s="1"/>
  <c r="A262" i="1"/>
  <c r="A263" i="13"/>
  <c r="AF261" i="1"/>
  <c r="AE261" i="1"/>
  <c r="AD261" i="1"/>
  <c r="AC261" i="1"/>
  <c r="AB261" i="1"/>
  <c r="AA261" i="1"/>
  <c r="Z261" i="1"/>
  <c r="Y261" i="1"/>
  <c r="X262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I261" i="1"/>
  <c r="H261" i="1"/>
  <c r="G261" i="1"/>
  <c r="F261" i="1"/>
  <c r="E261" i="1"/>
  <c r="D261" i="1"/>
  <c r="C261" i="1"/>
  <c r="B261" i="1"/>
  <c r="F261" i="8"/>
  <c r="E261" i="8"/>
  <c r="D261" i="8"/>
  <c r="C261" i="8"/>
  <c r="G261" i="9"/>
  <c r="F261" i="9"/>
  <c r="E261" i="9"/>
  <c r="D261" i="9"/>
  <c r="C261" i="9"/>
  <c r="B261" i="9"/>
  <c r="D261" i="10"/>
  <c r="C261" i="10"/>
  <c r="B261" i="10"/>
  <c r="T263" i="13" l="1"/>
  <c r="U262" i="13" s="1"/>
  <c r="S263" i="13"/>
  <c r="R263" i="13"/>
  <c r="O263" i="13"/>
  <c r="N263" i="13"/>
  <c r="M263" i="13"/>
  <c r="K263" i="13"/>
  <c r="J263" i="13"/>
  <c r="I263" i="13"/>
  <c r="H263" i="13"/>
  <c r="F263" i="13"/>
  <c r="E263" i="13"/>
  <c r="A263" i="10"/>
  <c r="A263" i="9"/>
  <c r="A263" i="8"/>
  <c r="A263" i="6"/>
  <c r="D263" i="6" s="1"/>
  <c r="A263" i="5"/>
  <c r="F263" i="5" s="1"/>
  <c r="A263" i="1"/>
  <c r="A264" i="13"/>
  <c r="AF262" i="1"/>
  <c r="AE262" i="1"/>
  <c r="AD262" i="1"/>
  <c r="AC262" i="1"/>
  <c r="AB262" i="1"/>
  <c r="AA262" i="1"/>
  <c r="Z262" i="1"/>
  <c r="Y262" i="1"/>
  <c r="X263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I262" i="1"/>
  <c r="H262" i="1"/>
  <c r="G262" i="1"/>
  <c r="F262" i="1"/>
  <c r="E262" i="1"/>
  <c r="D262" i="1"/>
  <c r="C262" i="1"/>
  <c r="B262" i="1"/>
  <c r="F262" i="8"/>
  <c r="E262" i="8"/>
  <c r="D262" i="8"/>
  <c r="C262" i="8"/>
  <c r="G262" i="9"/>
  <c r="F262" i="9"/>
  <c r="E262" i="9"/>
  <c r="D262" i="9"/>
  <c r="C262" i="9"/>
  <c r="B262" i="9"/>
  <c r="D262" i="10"/>
  <c r="C262" i="10"/>
  <c r="B262" i="10"/>
  <c r="T264" i="13" l="1"/>
  <c r="U263" i="13" s="1"/>
  <c r="S264" i="13"/>
  <c r="R264" i="13"/>
  <c r="O264" i="13"/>
  <c r="N264" i="13"/>
  <c r="M264" i="13"/>
  <c r="K264" i="13"/>
  <c r="J264" i="13"/>
  <c r="I264" i="13"/>
  <c r="H264" i="13"/>
  <c r="F264" i="13"/>
  <c r="E264" i="13"/>
  <c r="A264" i="10"/>
  <c r="A264" i="9"/>
  <c r="A264" i="8"/>
  <c r="A264" i="6"/>
  <c r="D264" i="6" s="1"/>
  <c r="A264" i="5"/>
  <c r="F264" i="5" s="1"/>
  <c r="A264" i="1"/>
  <c r="A265" i="13"/>
  <c r="AF263" i="1"/>
  <c r="AE263" i="1"/>
  <c r="AD263" i="1"/>
  <c r="AC263" i="1"/>
  <c r="AB263" i="1"/>
  <c r="AA263" i="1"/>
  <c r="Z263" i="1"/>
  <c r="Y263" i="1"/>
  <c r="X264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I263" i="1"/>
  <c r="H263" i="1"/>
  <c r="G263" i="1"/>
  <c r="F263" i="1"/>
  <c r="E263" i="1"/>
  <c r="D263" i="1"/>
  <c r="C263" i="1"/>
  <c r="B263" i="1"/>
  <c r="F263" i="8"/>
  <c r="E263" i="8"/>
  <c r="D263" i="8"/>
  <c r="C263" i="8"/>
  <c r="G263" i="9"/>
  <c r="F263" i="9"/>
  <c r="E263" i="9"/>
  <c r="D263" i="9"/>
  <c r="C263" i="9"/>
  <c r="B263" i="9"/>
  <c r="D263" i="10"/>
  <c r="C263" i="10"/>
  <c r="B263" i="10"/>
  <c r="T265" i="13" l="1"/>
  <c r="U264" i="13" s="1"/>
  <c r="S265" i="13"/>
  <c r="R265" i="13"/>
  <c r="O265" i="13"/>
  <c r="N265" i="13"/>
  <c r="M265" i="13"/>
  <c r="K265" i="13"/>
  <c r="J265" i="13"/>
  <c r="I265" i="13"/>
  <c r="H265" i="13"/>
  <c r="F265" i="13"/>
  <c r="E265" i="13"/>
  <c r="A265" i="10"/>
  <c r="A265" i="9"/>
  <c r="A265" i="8"/>
  <c r="A265" i="6"/>
  <c r="D265" i="6" s="1"/>
  <c r="A265" i="5"/>
  <c r="F265" i="5" s="1"/>
  <c r="A265" i="1"/>
  <c r="A266" i="13"/>
  <c r="AF264" i="1"/>
  <c r="AE264" i="1"/>
  <c r="AD264" i="1"/>
  <c r="AC264" i="1"/>
  <c r="AB264" i="1"/>
  <c r="AA264" i="1"/>
  <c r="Z264" i="1"/>
  <c r="Y264" i="1"/>
  <c r="X265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I264" i="1"/>
  <c r="H264" i="1"/>
  <c r="G264" i="1"/>
  <c r="F264" i="1"/>
  <c r="E264" i="1"/>
  <c r="D264" i="1"/>
  <c r="C264" i="1"/>
  <c r="B264" i="1"/>
  <c r="F264" i="8"/>
  <c r="E264" i="8"/>
  <c r="D264" i="8"/>
  <c r="C264" i="8"/>
  <c r="G264" i="9"/>
  <c r="F264" i="9"/>
  <c r="E264" i="9"/>
  <c r="D264" i="9"/>
  <c r="C264" i="9"/>
  <c r="B264" i="9"/>
  <c r="D264" i="10"/>
  <c r="C264" i="10"/>
  <c r="B264" i="10"/>
  <c r="T266" i="13" l="1"/>
  <c r="U265" i="13" s="1"/>
  <c r="S266" i="13"/>
  <c r="R266" i="13"/>
  <c r="O266" i="13"/>
  <c r="N266" i="13"/>
  <c r="M266" i="13"/>
  <c r="K266" i="13"/>
  <c r="J266" i="13"/>
  <c r="I266" i="13"/>
  <c r="H266" i="13"/>
  <c r="F266" i="13"/>
  <c r="E266" i="13"/>
  <c r="A266" i="10"/>
  <c r="A266" i="9"/>
  <c r="A266" i="8"/>
  <c r="A266" i="6"/>
  <c r="D266" i="6" s="1"/>
  <c r="A266" i="5"/>
  <c r="F266" i="5" s="1"/>
  <c r="A266" i="1"/>
  <c r="A267" i="13"/>
  <c r="AF265" i="1"/>
  <c r="AE265" i="1"/>
  <c r="AD265" i="1"/>
  <c r="AC265" i="1"/>
  <c r="AB265" i="1"/>
  <c r="AA265" i="1"/>
  <c r="Z265" i="1"/>
  <c r="Y265" i="1"/>
  <c r="X266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I265" i="1"/>
  <c r="H265" i="1"/>
  <c r="G265" i="1"/>
  <c r="F265" i="1"/>
  <c r="E265" i="1"/>
  <c r="D265" i="1"/>
  <c r="C265" i="1"/>
  <c r="B265" i="1"/>
  <c r="F265" i="8"/>
  <c r="E265" i="8"/>
  <c r="D265" i="8"/>
  <c r="C265" i="8"/>
  <c r="G265" i="9"/>
  <c r="F265" i="9"/>
  <c r="E265" i="9"/>
  <c r="D265" i="9"/>
  <c r="C265" i="9"/>
  <c r="B265" i="9"/>
  <c r="D265" i="10"/>
  <c r="C265" i="10"/>
  <c r="B265" i="10"/>
  <c r="A268" i="13" l="1"/>
  <c r="T267" i="13"/>
  <c r="U266" i="13" s="1"/>
  <c r="S267" i="13"/>
  <c r="R267" i="13"/>
  <c r="O267" i="13"/>
  <c r="N267" i="13"/>
  <c r="M267" i="13"/>
  <c r="K267" i="13"/>
  <c r="J267" i="13"/>
  <c r="I267" i="13"/>
  <c r="H267" i="13"/>
  <c r="F267" i="13"/>
  <c r="E267" i="13"/>
  <c r="A267" i="10"/>
  <c r="A267" i="9"/>
  <c r="A267" i="8"/>
  <c r="A267" i="6"/>
  <c r="D267" i="6" s="1"/>
  <c r="A267" i="5"/>
  <c r="F267" i="5" s="1"/>
  <c r="A267" i="1"/>
  <c r="AF266" i="1"/>
  <c r="AE266" i="1"/>
  <c r="AD266" i="1"/>
  <c r="AC266" i="1"/>
  <c r="AB266" i="1"/>
  <c r="AA266" i="1"/>
  <c r="Z266" i="1"/>
  <c r="Y266" i="1"/>
  <c r="X267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I266" i="1"/>
  <c r="H266" i="1"/>
  <c r="G266" i="1"/>
  <c r="F266" i="1"/>
  <c r="E266" i="1"/>
  <c r="D266" i="1"/>
  <c r="C266" i="1"/>
  <c r="B266" i="1"/>
  <c r="F266" i="8"/>
  <c r="E266" i="8"/>
  <c r="D266" i="8"/>
  <c r="C266" i="8"/>
  <c r="G266" i="9"/>
  <c r="E266" i="9"/>
  <c r="D266" i="9"/>
  <c r="C266" i="9"/>
  <c r="B266" i="9"/>
  <c r="D266" i="10"/>
  <c r="C266" i="10"/>
  <c r="B266" i="10"/>
  <c r="AF267" i="1" l="1"/>
  <c r="AE267" i="1"/>
  <c r="AD267" i="1"/>
  <c r="AC267" i="1"/>
  <c r="AB267" i="1"/>
  <c r="AA267" i="1"/>
  <c r="Z267" i="1"/>
  <c r="Y267" i="1"/>
  <c r="X268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I267" i="1"/>
  <c r="H267" i="1"/>
  <c r="G267" i="1"/>
  <c r="F267" i="1"/>
  <c r="E267" i="1"/>
  <c r="D267" i="1"/>
  <c r="C267" i="1"/>
  <c r="B267" i="1"/>
  <c r="F267" i="8"/>
  <c r="E267" i="8"/>
  <c r="D267" i="8"/>
  <c r="C267" i="8"/>
  <c r="G267" i="9"/>
  <c r="E267" i="9"/>
  <c r="D267" i="9"/>
  <c r="C267" i="9"/>
  <c r="B267" i="9"/>
  <c r="D267" i="10"/>
  <c r="C267" i="10"/>
  <c r="B267" i="10"/>
  <c r="A269" i="13"/>
  <c r="T268" i="13"/>
  <c r="U267" i="13" s="1"/>
  <c r="S268" i="13"/>
  <c r="R268" i="13"/>
  <c r="O268" i="13"/>
  <c r="N268" i="13"/>
  <c r="M268" i="13"/>
  <c r="K268" i="13"/>
  <c r="J268" i="13"/>
  <c r="I268" i="13"/>
  <c r="H268" i="13"/>
  <c r="F268" i="13"/>
  <c r="E268" i="13"/>
  <c r="A268" i="10"/>
  <c r="A268" i="9"/>
  <c r="A268" i="8"/>
  <c r="A268" i="6"/>
  <c r="D268" i="6" s="1"/>
  <c r="A268" i="5"/>
  <c r="F268" i="5" s="1"/>
  <c r="A268" i="1"/>
  <c r="AF268" i="1" l="1"/>
  <c r="AE268" i="1"/>
  <c r="AD268" i="1"/>
  <c r="AC268" i="1"/>
  <c r="AB268" i="1"/>
  <c r="AA268" i="1"/>
  <c r="Z268" i="1"/>
  <c r="Y268" i="1"/>
  <c r="X269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I268" i="1"/>
  <c r="H268" i="1"/>
  <c r="G268" i="1"/>
  <c r="F268" i="1"/>
  <c r="E268" i="1"/>
  <c r="D268" i="1"/>
  <c r="C268" i="1"/>
  <c r="B268" i="1"/>
  <c r="F268" i="8"/>
  <c r="E268" i="8"/>
  <c r="D268" i="8"/>
  <c r="C268" i="8"/>
  <c r="G268" i="9"/>
  <c r="E268" i="9"/>
  <c r="D268" i="9"/>
  <c r="C268" i="9"/>
  <c r="B268" i="9"/>
  <c r="D268" i="10"/>
  <c r="C268" i="10"/>
  <c r="B268" i="10"/>
  <c r="A270" i="13"/>
  <c r="T269" i="13"/>
  <c r="U268" i="13" s="1"/>
  <c r="S269" i="13"/>
  <c r="R269" i="13"/>
  <c r="O269" i="13"/>
  <c r="N269" i="13"/>
  <c r="M269" i="13"/>
  <c r="K269" i="13"/>
  <c r="J269" i="13"/>
  <c r="H269" i="13"/>
  <c r="F269" i="13"/>
  <c r="E269" i="13"/>
  <c r="A269" i="10"/>
  <c r="A269" i="9"/>
  <c r="A269" i="8"/>
  <c r="A269" i="6"/>
  <c r="D269" i="6" s="1"/>
  <c r="A269" i="5"/>
  <c r="F269" i="5" s="1"/>
  <c r="A269" i="1"/>
  <c r="AF269" i="1" l="1"/>
  <c r="AE269" i="1"/>
  <c r="AD269" i="1"/>
  <c r="AC269" i="1"/>
  <c r="AB269" i="1"/>
  <c r="AA269" i="1"/>
  <c r="Z269" i="1"/>
  <c r="Y269" i="1"/>
  <c r="X270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I269" i="1"/>
  <c r="H269" i="1"/>
  <c r="G269" i="1"/>
  <c r="F269" i="1"/>
  <c r="E269" i="1"/>
  <c r="D269" i="1"/>
  <c r="C269" i="1"/>
  <c r="B269" i="1"/>
  <c r="F269" i="8"/>
  <c r="E269" i="8"/>
  <c r="D269" i="8"/>
  <c r="C269" i="8"/>
  <c r="G269" i="9"/>
  <c r="E269" i="9"/>
  <c r="D269" i="9"/>
  <c r="C269" i="9"/>
  <c r="B269" i="9"/>
  <c r="D269" i="10"/>
  <c r="C269" i="10"/>
  <c r="B269" i="10"/>
  <c r="A271" i="13"/>
  <c r="T270" i="13"/>
  <c r="U269" i="13" s="1"/>
  <c r="S270" i="13"/>
  <c r="R270" i="13"/>
  <c r="O270" i="13"/>
  <c r="N270" i="13"/>
  <c r="M270" i="13"/>
  <c r="K270" i="13"/>
  <c r="J270" i="13"/>
  <c r="H270" i="13"/>
  <c r="F270" i="13"/>
  <c r="E270" i="13"/>
  <c r="A270" i="10"/>
  <c r="A270" i="9"/>
  <c r="A270" i="8"/>
  <c r="A270" i="6"/>
  <c r="D270" i="6" s="1"/>
  <c r="A270" i="5"/>
  <c r="F270" i="5" s="1"/>
  <c r="A270" i="1"/>
  <c r="AF270" i="1" l="1"/>
  <c r="AE270" i="1"/>
  <c r="AD270" i="1"/>
  <c r="AC270" i="1"/>
  <c r="AB270" i="1"/>
  <c r="AA270" i="1"/>
  <c r="Z270" i="1"/>
  <c r="Y270" i="1"/>
  <c r="X271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I270" i="1"/>
  <c r="H270" i="1"/>
  <c r="G270" i="1"/>
  <c r="F270" i="1"/>
  <c r="E270" i="1"/>
  <c r="D270" i="1"/>
  <c r="C270" i="1"/>
  <c r="B270" i="1"/>
  <c r="F270" i="8"/>
  <c r="E270" i="8"/>
  <c r="D270" i="8"/>
  <c r="C270" i="8"/>
  <c r="G270" i="9"/>
  <c r="E270" i="9"/>
  <c r="D270" i="9"/>
  <c r="C270" i="9"/>
  <c r="B270" i="9"/>
  <c r="D270" i="10"/>
  <c r="C270" i="10"/>
  <c r="B270" i="10"/>
  <c r="A272" i="13"/>
  <c r="T271" i="13"/>
  <c r="U270" i="13" s="1"/>
  <c r="S271" i="13"/>
  <c r="R271" i="13"/>
  <c r="O271" i="13"/>
  <c r="N271" i="13"/>
  <c r="M271" i="13"/>
  <c r="K271" i="13"/>
  <c r="J271" i="13"/>
  <c r="H271" i="13"/>
  <c r="F271" i="13"/>
  <c r="E271" i="13"/>
  <c r="A271" i="10"/>
  <c r="A271" i="9"/>
  <c r="A271" i="8"/>
  <c r="A271" i="6"/>
  <c r="D271" i="6" s="1"/>
  <c r="A271" i="5"/>
  <c r="F271" i="5" s="1"/>
  <c r="A271" i="1"/>
  <c r="AF271" i="1" l="1"/>
  <c r="AE271" i="1"/>
  <c r="AD271" i="1"/>
  <c r="AC271" i="1"/>
  <c r="AB271" i="1"/>
  <c r="AA271" i="1"/>
  <c r="Z271" i="1"/>
  <c r="Y271" i="1"/>
  <c r="X272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I271" i="1"/>
  <c r="H271" i="1"/>
  <c r="G271" i="1"/>
  <c r="F271" i="1"/>
  <c r="E271" i="1"/>
  <c r="D271" i="1"/>
  <c r="C271" i="1"/>
  <c r="B271" i="1"/>
  <c r="F271" i="8"/>
  <c r="E271" i="8"/>
  <c r="D271" i="8"/>
  <c r="C271" i="8"/>
  <c r="G271" i="9"/>
  <c r="E271" i="9"/>
  <c r="D271" i="9"/>
  <c r="C271" i="9"/>
  <c r="B271" i="9"/>
  <c r="D271" i="10"/>
  <c r="C271" i="10"/>
  <c r="A273" i="13"/>
  <c r="T272" i="13"/>
  <c r="U271" i="13" s="1"/>
  <c r="S272" i="13"/>
  <c r="R272" i="13"/>
  <c r="O272" i="13"/>
  <c r="N272" i="13"/>
  <c r="M272" i="13"/>
  <c r="K272" i="13"/>
  <c r="J272" i="13"/>
  <c r="H272" i="13"/>
  <c r="F272" i="13"/>
  <c r="E272" i="13"/>
  <c r="A272" i="10"/>
  <c r="A272" i="9"/>
  <c r="A272" i="8"/>
  <c r="A272" i="6"/>
  <c r="D272" i="6" s="1"/>
  <c r="A272" i="5"/>
  <c r="F272" i="5" s="1"/>
  <c r="A272" i="1"/>
  <c r="AF272" i="1" l="1"/>
  <c r="AE272" i="1"/>
  <c r="AD272" i="1"/>
  <c r="AC272" i="1"/>
  <c r="AB272" i="1"/>
  <c r="AA272" i="1"/>
  <c r="Z272" i="1"/>
  <c r="Y272" i="1"/>
  <c r="X273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I272" i="1"/>
  <c r="H272" i="1"/>
  <c r="G272" i="1"/>
  <c r="F272" i="1"/>
  <c r="E272" i="1"/>
  <c r="D272" i="1"/>
  <c r="C272" i="1"/>
  <c r="B272" i="1"/>
  <c r="F272" i="8"/>
  <c r="E272" i="8"/>
  <c r="D272" i="8"/>
  <c r="C272" i="8"/>
  <c r="G272" i="9"/>
  <c r="E272" i="9"/>
  <c r="D272" i="9"/>
  <c r="C272" i="9"/>
  <c r="B272" i="9"/>
  <c r="D272" i="10"/>
  <c r="C272" i="10"/>
  <c r="A274" i="13"/>
  <c r="T273" i="13"/>
  <c r="U272" i="13" s="1"/>
  <c r="S273" i="13"/>
  <c r="R273" i="13"/>
  <c r="O273" i="13"/>
  <c r="N273" i="13"/>
  <c r="M273" i="13"/>
  <c r="K273" i="13"/>
  <c r="J273" i="13"/>
  <c r="H273" i="13"/>
  <c r="F273" i="13"/>
  <c r="E273" i="13"/>
  <c r="A273" i="10"/>
  <c r="C273" i="10" s="1"/>
  <c r="A273" i="9"/>
  <c r="A273" i="8"/>
  <c r="A273" i="6"/>
  <c r="D273" i="6" s="1"/>
  <c r="A273" i="5"/>
  <c r="F273" i="5" s="1"/>
  <c r="A273" i="1"/>
  <c r="AF273" i="1" l="1"/>
  <c r="AE273" i="1"/>
  <c r="AD273" i="1"/>
  <c r="AC273" i="1"/>
  <c r="AB273" i="1"/>
  <c r="AA273" i="1"/>
  <c r="Z273" i="1"/>
  <c r="Y273" i="1"/>
  <c r="X274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I273" i="1"/>
  <c r="H273" i="1"/>
  <c r="G273" i="1"/>
  <c r="F273" i="1"/>
  <c r="E273" i="1"/>
  <c r="D273" i="1"/>
  <c r="C273" i="1"/>
  <c r="B273" i="1"/>
  <c r="F273" i="8"/>
  <c r="E273" i="8"/>
  <c r="D273" i="8"/>
  <c r="C273" i="8"/>
  <c r="E273" i="9"/>
  <c r="D273" i="9"/>
  <c r="C273" i="9"/>
  <c r="B273" i="9"/>
  <c r="A275" i="13"/>
  <c r="T274" i="13"/>
  <c r="U273" i="13" s="1"/>
  <c r="S274" i="13"/>
  <c r="R274" i="13"/>
  <c r="O274" i="13"/>
  <c r="N274" i="13"/>
  <c r="M274" i="13"/>
  <c r="K274" i="13"/>
  <c r="J274" i="13"/>
  <c r="H274" i="13"/>
  <c r="F274" i="13"/>
  <c r="E274" i="13"/>
  <c r="A274" i="10"/>
  <c r="C274" i="10" s="1"/>
  <c r="A274" i="9"/>
  <c r="A274" i="8"/>
  <c r="A274" i="6"/>
  <c r="D274" i="6" s="1"/>
  <c r="A274" i="5"/>
  <c r="F274" i="5" s="1"/>
  <c r="A274" i="1"/>
  <c r="AF274" i="1" l="1"/>
  <c r="AE274" i="1"/>
  <c r="AD274" i="1"/>
  <c r="AC274" i="1"/>
  <c r="AB274" i="1"/>
  <c r="AA274" i="1"/>
  <c r="Z274" i="1"/>
  <c r="Y274" i="1"/>
  <c r="X275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I274" i="1"/>
  <c r="H274" i="1"/>
  <c r="G274" i="1"/>
  <c r="F274" i="1"/>
  <c r="E274" i="1"/>
  <c r="D274" i="1"/>
  <c r="C274" i="1"/>
  <c r="B274" i="1"/>
  <c r="F274" i="8"/>
  <c r="E274" i="8"/>
  <c r="D274" i="8"/>
  <c r="C274" i="8"/>
  <c r="E274" i="9"/>
  <c r="D274" i="9"/>
  <c r="C274" i="9"/>
  <c r="B274" i="9"/>
  <c r="A276" i="13"/>
  <c r="T275" i="13"/>
  <c r="U274" i="13" s="1"/>
  <c r="S275" i="13"/>
  <c r="R275" i="13"/>
  <c r="O275" i="13"/>
  <c r="N275" i="13"/>
  <c r="M275" i="13"/>
  <c r="K275" i="13"/>
  <c r="J275" i="13"/>
  <c r="H275" i="13"/>
  <c r="F275" i="13"/>
  <c r="E275" i="13"/>
  <c r="A275" i="10"/>
  <c r="A275" i="9"/>
  <c r="A275" i="8"/>
  <c r="A275" i="6"/>
  <c r="D275" i="6" s="1"/>
  <c r="A275" i="5"/>
  <c r="F275" i="5" s="1"/>
  <c r="A275" i="1"/>
  <c r="AF275" i="1" l="1"/>
  <c r="AE275" i="1"/>
  <c r="AD275" i="1"/>
  <c r="AC275" i="1"/>
  <c r="AB275" i="1"/>
  <c r="AA275" i="1"/>
  <c r="Z275" i="1"/>
  <c r="Y275" i="1"/>
  <c r="X276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I275" i="1"/>
  <c r="H275" i="1"/>
  <c r="G275" i="1"/>
  <c r="F275" i="1"/>
  <c r="E275" i="1"/>
  <c r="D275" i="1"/>
  <c r="C275" i="1"/>
  <c r="B275" i="1"/>
  <c r="F275" i="8"/>
  <c r="E275" i="8"/>
  <c r="D275" i="8"/>
  <c r="C275" i="8"/>
  <c r="E275" i="9"/>
  <c r="D275" i="9"/>
  <c r="C275" i="9"/>
  <c r="B275" i="9"/>
  <c r="A277" i="13"/>
  <c r="T276" i="13"/>
  <c r="U275" i="13" s="1"/>
  <c r="S276" i="13"/>
  <c r="R276" i="13"/>
  <c r="O276" i="13"/>
  <c r="N276" i="13"/>
  <c r="M276" i="13"/>
  <c r="K276" i="13"/>
  <c r="J276" i="13"/>
  <c r="H276" i="13"/>
  <c r="F276" i="13"/>
  <c r="E276" i="13"/>
  <c r="A276" i="10"/>
  <c r="A276" i="9"/>
  <c r="A276" i="8"/>
  <c r="A276" i="6"/>
  <c r="D276" i="6" s="1"/>
  <c r="A276" i="5"/>
  <c r="F276" i="5" s="1"/>
  <c r="A276" i="1"/>
  <c r="AF276" i="1" l="1"/>
  <c r="AE276" i="1"/>
  <c r="AD276" i="1"/>
  <c r="AC276" i="1"/>
  <c r="AB276" i="1"/>
  <c r="AA276" i="1"/>
  <c r="Z276" i="1"/>
  <c r="Y276" i="1"/>
  <c r="X277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I276" i="1"/>
  <c r="H276" i="1"/>
  <c r="G276" i="1"/>
  <c r="F276" i="1"/>
  <c r="E276" i="1"/>
  <c r="D276" i="1"/>
  <c r="C276" i="1"/>
  <c r="B276" i="1"/>
  <c r="F276" i="8"/>
  <c r="E276" i="8"/>
  <c r="D276" i="8"/>
  <c r="C276" i="8"/>
  <c r="E276" i="9"/>
  <c r="D276" i="9"/>
  <c r="C276" i="9"/>
  <c r="B276" i="9"/>
  <c r="A278" i="13"/>
  <c r="T277" i="13"/>
  <c r="U276" i="13" s="1"/>
  <c r="S277" i="13"/>
  <c r="R277" i="13"/>
  <c r="O277" i="13"/>
  <c r="N277" i="13"/>
  <c r="M277" i="13"/>
  <c r="K277" i="13"/>
  <c r="J277" i="13"/>
  <c r="F277" i="13"/>
  <c r="E277" i="13"/>
  <c r="A277" i="10"/>
  <c r="A277" i="9"/>
  <c r="A277" i="8"/>
  <c r="A277" i="6"/>
  <c r="D277" i="6" s="1"/>
  <c r="A277" i="5"/>
  <c r="F277" i="5" s="1"/>
  <c r="A277" i="1"/>
  <c r="AF277" i="1" l="1"/>
  <c r="AE277" i="1"/>
  <c r="AD277" i="1"/>
  <c r="AC277" i="1"/>
  <c r="AB277" i="1"/>
  <c r="AA277" i="1"/>
  <c r="Z277" i="1"/>
  <c r="Y277" i="1"/>
  <c r="X278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I277" i="1"/>
  <c r="H277" i="1"/>
  <c r="G277" i="1"/>
  <c r="F277" i="1"/>
  <c r="E277" i="1"/>
  <c r="D277" i="1"/>
  <c r="C277" i="1"/>
  <c r="B277" i="1"/>
  <c r="F277" i="8"/>
  <c r="E277" i="8"/>
  <c r="D277" i="8"/>
  <c r="C277" i="8"/>
  <c r="E277" i="9"/>
  <c r="D277" i="9"/>
  <c r="C277" i="9"/>
  <c r="B277" i="9"/>
  <c r="A279" i="13"/>
  <c r="T278" i="13"/>
  <c r="U277" i="13" s="1"/>
  <c r="S278" i="13"/>
  <c r="R278" i="13"/>
  <c r="O278" i="13"/>
  <c r="N278" i="13"/>
  <c r="M278" i="13"/>
  <c r="K278" i="13"/>
  <c r="J278" i="13"/>
  <c r="F278" i="13"/>
  <c r="E278" i="13"/>
  <c r="A278" i="10"/>
  <c r="A278" i="9"/>
  <c r="A278" i="8"/>
  <c r="A278" i="6"/>
  <c r="D278" i="6" s="1"/>
  <c r="A278" i="5"/>
  <c r="F278" i="5" s="1"/>
  <c r="A278" i="1"/>
  <c r="AF278" i="1" l="1"/>
  <c r="AE278" i="1"/>
  <c r="AD278" i="1"/>
  <c r="AC278" i="1"/>
  <c r="AB278" i="1"/>
  <c r="AA278" i="1"/>
  <c r="Z278" i="1"/>
  <c r="Y278" i="1"/>
  <c r="X279" i="1"/>
  <c r="W278" i="1"/>
  <c r="V278" i="1"/>
  <c r="U278" i="1"/>
  <c r="T278" i="1"/>
  <c r="S278" i="1"/>
  <c r="R278" i="1"/>
  <c r="Q278" i="1"/>
  <c r="P278" i="1"/>
  <c r="O278" i="1"/>
  <c r="N278" i="1"/>
  <c r="L278" i="1"/>
  <c r="K278" i="1"/>
  <c r="I278" i="1"/>
  <c r="H278" i="1"/>
  <c r="G278" i="1"/>
  <c r="F278" i="1"/>
  <c r="E278" i="1"/>
  <c r="D278" i="1"/>
  <c r="C278" i="1"/>
  <c r="B278" i="1"/>
  <c r="F278" i="8"/>
  <c r="E278" i="8"/>
  <c r="D278" i="8"/>
  <c r="C278" i="8"/>
  <c r="E278" i="9"/>
  <c r="D278" i="9"/>
  <c r="C278" i="9"/>
  <c r="B278" i="9"/>
  <c r="A280" i="13"/>
  <c r="T279" i="13"/>
  <c r="U278" i="13" s="1"/>
  <c r="S279" i="13"/>
  <c r="R279" i="13"/>
  <c r="O279" i="13"/>
  <c r="N279" i="13"/>
  <c r="M279" i="13"/>
  <c r="K279" i="13"/>
  <c r="J279" i="13"/>
  <c r="F279" i="13"/>
  <c r="E279" i="13"/>
  <c r="A279" i="10"/>
  <c r="A279" i="9"/>
  <c r="A279" i="8"/>
  <c r="A279" i="6"/>
  <c r="D279" i="6" s="1"/>
  <c r="A279" i="5"/>
  <c r="F279" i="5" s="1"/>
  <c r="A279" i="1"/>
  <c r="AF279" i="1" l="1"/>
  <c r="AE279" i="1"/>
  <c r="AD279" i="1"/>
  <c r="AC279" i="1"/>
  <c r="AB279" i="1"/>
  <c r="AA279" i="1"/>
  <c r="Z279" i="1"/>
  <c r="Y279" i="1"/>
  <c r="X280" i="1"/>
  <c r="W279" i="1"/>
  <c r="V279" i="1"/>
  <c r="U279" i="1"/>
  <c r="T279" i="1"/>
  <c r="S279" i="1"/>
  <c r="R279" i="1"/>
  <c r="Q279" i="1"/>
  <c r="P279" i="1"/>
  <c r="O279" i="1"/>
  <c r="N279" i="1"/>
  <c r="L279" i="1"/>
  <c r="K279" i="1"/>
  <c r="I279" i="1"/>
  <c r="H279" i="1"/>
  <c r="G279" i="1"/>
  <c r="F279" i="1"/>
  <c r="E279" i="1"/>
  <c r="D279" i="1"/>
  <c r="C279" i="1"/>
  <c r="B279" i="1"/>
  <c r="F279" i="8"/>
  <c r="E279" i="8"/>
  <c r="D279" i="8"/>
  <c r="C279" i="8"/>
  <c r="E279" i="9"/>
  <c r="D279" i="9"/>
  <c r="C279" i="9"/>
  <c r="B279" i="9"/>
  <c r="A281" i="13"/>
  <c r="T280" i="13"/>
  <c r="U279" i="13" s="1"/>
  <c r="S280" i="13"/>
  <c r="R280" i="13"/>
  <c r="O280" i="13"/>
  <c r="N280" i="13"/>
  <c r="M280" i="13"/>
  <c r="K280" i="13"/>
  <c r="J280" i="13"/>
  <c r="F280" i="13"/>
  <c r="E280" i="13"/>
  <c r="A280" i="10"/>
  <c r="A280" i="9"/>
  <c r="A280" i="8"/>
  <c r="A280" i="6"/>
  <c r="D280" i="6" s="1"/>
  <c r="A280" i="5"/>
  <c r="F280" i="5" s="1"/>
  <c r="A280" i="1"/>
  <c r="AF280" i="1" l="1"/>
  <c r="AE280" i="1"/>
  <c r="AD280" i="1"/>
  <c r="AC280" i="1"/>
  <c r="AB280" i="1"/>
  <c r="AA280" i="1"/>
  <c r="Z280" i="1"/>
  <c r="Y280" i="1"/>
  <c r="X281" i="1"/>
  <c r="W280" i="1"/>
  <c r="V280" i="1"/>
  <c r="U280" i="1"/>
  <c r="T280" i="1"/>
  <c r="S280" i="1"/>
  <c r="R280" i="1"/>
  <c r="Q280" i="1"/>
  <c r="P280" i="1"/>
  <c r="O280" i="1"/>
  <c r="N280" i="1"/>
  <c r="L280" i="1"/>
  <c r="K280" i="1"/>
  <c r="I280" i="1"/>
  <c r="H280" i="1"/>
  <c r="G280" i="1"/>
  <c r="F280" i="1"/>
  <c r="E280" i="1"/>
  <c r="D280" i="1"/>
  <c r="C280" i="1"/>
  <c r="B280" i="1"/>
  <c r="F280" i="8"/>
  <c r="D280" i="8"/>
  <c r="C280" i="8"/>
  <c r="E280" i="9"/>
  <c r="D280" i="9"/>
  <c r="C280" i="9"/>
  <c r="B280" i="9"/>
  <c r="A282" i="13"/>
  <c r="T281" i="13"/>
  <c r="U280" i="13" s="1"/>
  <c r="S281" i="13"/>
  <c r="R281" i="13"/>
  <c r="O281" i="13"/>
  <c r="N281" i="13"/>
  <c r="M281" i="13"/>
  <c r="K281" i="13"/>
  <c r="J281" i="13"/>
  <c r="F281" i="13"/>
  <c r="E281" i="13"/>
  <c r="A281" i="10"/>
  <c r="A281" i="9"/>
  <c r="A281" i="8"/>
  <c r="A281" i="6"/>
  <c r="D281" i="6" s="1"/>
  <c r="A281" i="5"/>
  <c r="F281" i="5" s="1"/>
  <c r="A281" i="1"/>
  <c r="AF281" i="1" l="1"/>
  <c r="AE281" i="1"/>
  <c r="AD281" i="1"/>
  <c r="AC281" i="1"/>
  <c r="AB281" i="1"/>
  <c r="AA281" i="1"/>
  <c r="Z281" i="1"/>
  <c r="Y281" i="1"/>
  <c r="X282" i="1"/>
  <c r="W281" i="1"/>
  <c r="V281" i="1"/>
  <c r="U281" i="1"/>
  <c r="T281" i="1"/>
  <c r="S281" i="1"/>
  <c r="R281" i="1"/>
  <c r="Q281" i="1"/>
  <c r="P281" i="1"/>
  <c r="O281" i="1"/>
  <c r="N281" i="1"/>
  <c r="L281" i="1"/>
  <c r="K281" i="1"/>
  <c r="I281" i="1"/>
  <c r="H281" i="1"/>
  <c r="G281" i="1"/>
  <c r="F281" i="1"/>
  <c r="E281" i="1"/>
  <c r="D281" i="1"/>
  <c r="C281" i="1"/>
  <c r="B281" i="1"/>
  <c r="F281" i="8"/>
  <c r="D281" i="8"/>
  <c r="C281" i="8"/>
  <c r="E281" i="9"/>
  <c r="D281" i="9"/>
  <c r="C281" i="9"/>
  <c r="B281" i="9"/>
  <c r="A283" i="13"/>
  <c r="T282" i="13"/>
  <c r="U281" i="13" s="1"/>
  <c r="S282" i="13"/>
  <c r="R282" i="13"/>
  <c r="O282" i="13"/>
  <c r="N282" i="13"/>
  <c r="M282" i="13"/>
  <c r="K282" i="13"/>
  <c r="J282" i="13"/>
  <c r="F282" i="13"/>
  <c r="E282" i="13"/>
  <c r="A282" i="10"/>
  <c r="A282" i="9"/>
  <c r="A282" i="8"/>
  <c r="A282" i="6"/>
  <c r="D282" i="6" s="1"/>
  <c r="A282" i="5"/>
  <c r="F282" i="5" s="1"/>
  <c r="A282" i="1"/>
  <c r="AF282" i="1" l="1"/>
  <c r="AE282" i="1"/>
  <c r="AD282" i="1"/>
  <c r="AC282" i="1"/>
  <c r="AB282" i="1"/>
  <c r="AA282" i="1"/>
  <c r="Z282" i="1"/>
  <c r="Y282" i="1"/>
  <c r="X283" i="1"/>
  <c r="W282" i="1"/>
  <c r="V282" i="1"/>
  <c r="U282" i="1"/>
  <c r="T282" i="1"/>
  <c r="S282" i="1"/>
  <c r="R282" i="1"/>
  <c r="Q282" i="1"/>
  <c r="P282" i="1"/>
  <c r="O282" i="1"/>
  <c r="N282" i="1"/>
  <c r="L282" i="1"/>
  <c r="K282" i="1"/>
  <c r="I282" i="1"/>
  <c r="H282" i="1"/>
  <c r="G282" i="1"/>
  <c r="F282" i="1"/>
  <c r="E282" i="1"/>
  <c r="D282" i="1"/>
  <c r="C282" i="1"/>
  <c r="B282" i="1"/>
  <c r="F282" i="8"/>
  <c r="D282" i="8"/>
  <c r="C282" i="8"/>
  <c r="E282" i="9"/>
  <c r="D282" i="9"/>
  <c r="C282" i="9"/>
  <c r="B282" i="9"/>
  <c r="A284" i="13"/>
  <c r="T283" i="13"/>
  <c r="U282" i="13" s="1"/>
  <c r="S283" i="13"/>
  <c r="R283" i="13"/>
  <c r="O283" i="13"/>
  <c r="N283" i="13"/>
  <c r="M283" i="13"/>
  <c r="K283" i="13"/>
  <c r="J283" i="13"/>
  <c r="F283" i="13"/>
  <c r="E283" i="13"/>
  <c r="A283" i="9"/>
  <c r="A283" i="8"/>
  <c r="A283" i="6"/>
  <c r="D283" i="6" s="1"/>
  <c r="A283" i="5"/>
  <c r="F283" i="5" s="1"/>
  <c r="A283" i="1"/>
  <c r="AF283" i="1" l="1"/>
  <c r="AE283" i="1"/>
  <c r="AD283" i="1"/>
  <c r="AC283" i="1"/>
  <c r="AB283" i="1"/>
  <c r="AA283" i="1"/>
  <c r="Z283" i="1"/>
  <c r="Y283" i="1"/>
  <c r="X284" i="1"/>
  <c r="W283" i="1"/>
  <c r="V283" i="1"/>
  <c r="U283" i="1"/>
  <c r="T283" i="1"/>
  <c r="S283" i="1"/>
  <c r="R283" i="1"/>
  <c r="Q283" i="1"/>
  <c r="P283" i="1"/>
  <c r="O283" i="1"/>
  <c r="N283" i="1"/>
  <c r="L283" i="1"/>
  <c r="K283" i="1"/>
  <c r="I283" i="1"/>
  <c r="H283" i="1"/>
  <c r="G283" i="1"/>
  <c r="F283" i="1"/>
  <c r="E283" i="1"/>
  <c r="D283" i="1"/>
  <c r="C283" i="1"/>
  <c r="B283" i="1"/>
  <c r="F283" i="8"/>
  <c r="D283" i="8"/>
  <c r="C283" i="8"/>
  <c r="E283" i="9"/>
  <c r="D283" i="9"/>
  <c r="C283" i="9"/>
  <c r="B283" i="9"/>
  <c r="A285" i="13"/>
  <c r="T284" i="13"/>
  <c r="U283" i="13" s="1"/>
  <c r="S284" i="13"/>
  <c r="R284" i="13"/>
  <c r="O284" i="13"/>
  <c r="N284" i="13"/>
  <c r="M284" i="13"/>
  <c r="K284" i="13"/>
  <c r="J284" i="13"/>
  <c r="F284" i="13"/>
  <c r="E284" i="13"/>
  <c r="A284" i="9"/>
  <c r="A284" i="8"/>
  <c r="A284" i="6"/>
  <c r="D284" i="6" s="1"/>
  <c r="A284" i="5"/>
  <c r="F284" i="5" s="1"/>
  <c r="A284" i="1"/>
  <c r="AF284" i="1" l="1"/>
  <c r="AE284" i="1"/>
  <c r="AD284" i="1"/>
  <c r="AC284" i="1"/>
  <c r="AB284" i="1"/>
  <c r="AA284" i="1"/>
  <c r="Z284" i="1"/>
  <c r="Y284" i="1"/>
  <c r="X285" i="1"/>
  <c r="W284" i="1"/>
  <c r="V284" i="1"/>
  <c r="U284" i="1"/>
  <c r="T284" i="1"/>
  <c r="S284" i="1"/>
  <c r="R284" i="1"/>
  <c r="Q284" i="1"/>
  <c r="P284" i="1"/>
  <c r="O284" i="1"/>
  <c r="N284" i="1"/>
  <c r="L284" i="1"/>
  <c r="K284" i="1"/>
  <c r="I284" i="1"/>
  <c r="H284" i="1"/>
  <c r="G284" i="1"/>
  <c r="F284" i="1"/>
  <c r="E284" i="1"/>
  <c r="D284" i="1"/>
  <c r="C284" i="1"/>
  <c r="B284" i="1"/>
  <c r="F284" i="8"/>
  <c r="D284" i="8"/>
  <c r="C284" i="8"/>
  <c r="E284" i="9"/>
  <c r="D284" i="9"/>
  <c r="C284" i="9"/>
  <c r="B284" i="9"/>
  <c r="A286" i="13"/>
  <c r="T285" i="13"/>
  <c r="U284" i="13" s="1"/>
  <c r="S285" i="13"/>
  <c r="R285" i="13"/>
  <c r="O285" i="13"/>
  <c r="N285" i="13"/>
  <c r="M285" i="13"/>
  <c r="K285" i="13"/>
  <c r="J285" i="13"/>
  <c r="F285" i="13"/>
  <c r="E285" i="13"/>
  <c r="A285" i="9"/>
  <c r="A285" i="8"/>
  <c r="A285" i="6"/>
  <c r="D285" i="6" s="1"/>
  <c r="A285" i="5"/>
  <c r="F285" i="5" s="1"/>
  <c r="A285" i="1"/>
  <c r="AF285" i="1" l="1"/>
  <c r="AE285" i="1"/>
  <c r="AD285" i="1"/>
  <c r="AC285" i="1"/>
  <c r="AB285" i="1"/>
  <c r="AA285" i="1"/>
  <c r="Z285" i="1"/>
  <c r="Y285" i="1"/>
  <c r="X286" i="1"/>
  <c r="W285" i="1"/>
  <c r="V285" i="1"/>
  <c r="U285" i="1"/>
  <c r="T285" i="1"/>
  <c r="S285" i="1"/>
  <c r="R285" i="1"/>
  <c r="Q285" i="1"/>
  <c r="P285" i="1"/>
  <c r="O285" i="1"/>
  <c r="N285" i="1"/>
  <c r="L285" i="1"/>
  <c r="K285" i="1"/>
  <c r="I285" i="1"/>
  <c r="H285" i="1"/>
  <c r="G285" i="1"/>
  <c r="F285" i="1"/>
  <c r="E285" i="1"/>
  <c r="D285" i="1"/>
  <c r="C285" i="1"/>
  <c r="B285" i="1"/>
  <c r="F285" i="8"/>
  <c r="D285" i="8"/>
  <c r="C285" i="8"/>
  <c r="E285" i="9"/>
  <c r="D285" i="9"/>
  <c r="C285" i="9"/>
  <c r="B285" i="9"/>
  <c r="A287" i="13"/>
  <c r="T286" i="13"/>
  <c r="U285" i="13" s="1"/>
  <c r="S286" i="13"/>
  <c r="R286" i="13"/>
  <c r="O286" i="13"/>
  <c r="N286" i="13"/>
  <c r="M286" i="13"/>
  <c r="K286" i="13"/>
  <c r="J286" i="13"/>
  <c r="F286" i="13"/>
  <c r="E286" i="13"/>
  <c r="A286" i="9"/>
  <c r="A286" i="8"/>
  <c r="A286" i="6"/>
  <c r="D286" i="6" s="1"/>
  <c r="A286" i="5"/>
  <c r="F286" i="5" s="1"/>
  <c r="A286" i="1"/>
  <c r="AF286" i="1" l="1"/>
  <c r="AE286" i="1"/>
  <c r="AD286" i="1"/>
  <c r="AC286" i="1"/>
  <c r="AB286" i="1"/>
  <c r="AA286" i="1"/>
  <c r="Z286" i="1"/>
  <c r="Y286" i="1"/>
  <c r="X287" i="1"/>
  <c r="W286" i="1"/>
  <c r="V286" i="1"/>
  <c r="U286" i="1"/>
  <c r="T286" i="1"/>
  <c r="S286" i="1"/>
  <c r="R286" i="1"/>
  <c r="Q286" i="1"/>
  <c r="P286" i="1"/>
  <c r="O286" i="1"/>
  <c r="N286" i="1"/>
  <c r="L286" i="1"/>
  <c r="K286" i="1"/>
  <c r="I286" i="1"/>
  <c r="H286" i="1"/>
  <c r="G286" i="1"/>
  <c r="F286" i="1"/>
  <c r="E286" i="1"/>
  <c r="D286" i="1"/>
  <c r="C286" i="1"/>
  <c r="B286" i="1"/>
  <c r="F286" i="8"/>
  <c r="D286" i="8"/>
  <c r="C286" i="8"/>
  <c r="E286" i="9"/>
  <c r="D286" i="9"/>
  <c r="C286" i="9"/>
  <c r="B286" i="9"/>
  <c r="A288" i="13"/>
  <c r="T287" i="13"/>
  <c r="U286" i="13" s="1"/>
  <c r="S287" i="13"/>
  <c r="R287" i="13"/>
  <c r="O287" i="13"/>
  <c r="N287" i="13"/>
  <c r="M287" i="13"/>
  <c r="K287" i="13"/>
  <c r="J287" i="13"/>
  <c r="F287" i="13"/>
  <c r="E287" i="13"/>
  <c r="A287" i="9"/>
  <c r="A287" i="8"/>
  <c r="A287" i="6"/>
  <c r="D287" i="6" s="1"/>
  <c r="A287" i="5"/>
  <c r="F287" i="5" s="1"/>
  <c r="A287" i="1"/>
  <c r="AF287" i="1" l="1"/>
  <c r="AE287" i="1"/>
  <c r="AD287" i="1"/>
  <c r="AC287" i="1"/>
  <c r="AB287" i="1"/>
  <c r="AA287" i="1"/>
  <c r="Z287" i="1"/>
  <c r="Y287" i="1"/>
  <c r="X288" i="1"/>
  <c r="W287" i="1"/>
  <c r="V287" i="1"/>
  <c r="U287" i="1"/>
  <c r="T287" i="1"/>
  <c r="S287" i="1"/>
  <c r="R287" i="1"/>
  <c r="Q287" i="1"/>
  <c r="P287" i="1"/>
  <c r="O287" i="1"/>
  <c r="N287" i="1"/>
  <c r="L287" i="1"/>
  <c r="K287" i="1"/>
  <c r="I287" i="1"/>
  <c r="H287" i="1"/>
  <c r="G287" i="1"/>
  <c r="F287" i="1"/>
  <c r="E287" i="1"/>
  <c r="D287" i="1"/>
  <c r="C287" i="1"/>
  <c r="B287" i="1"/>
  <c r="F287" i="8"/>
  <c r="D287" i="8"/>
  <c r="C287" i="8"/>
  <c r="E287" i="9"/>
  <c r="D287" i="9"/>
  <c r="C287" i="9"/>
  <c r="B287" i="9"/>
  <c r="A289" i="13"/>
  <c r="T288" i="13"/>
  <c r="U287" i="13" s="1"/>
  <c r="S288" i="13"/>
  <c r="R288" i="13"/>
  <c r="O288" i="13"/>
  <c r="N288" i="13"/>
  <c r="M288" i="13"/>
  <c r="K288" i="13"/>
  <c r="J288" i="13"/>
  <c r="F288" i="13"/>
  <c r="E288" i="13"/>
  <c r="A288" i="9"/>
  <c r="A288" i="8"/>
  <c r="A288" i="6"/>
  <c r="D288" i="6" s="1"/>
  <c r="A288" i="5"/>
  <c r="F288" i="5" s="1"/>
  <c r="A288" i="1"/>
  <c r="AF288" i="1" l="1"/>
  <c r="AE288" i="1"/>
  <c r="AD288" i="1"/>
  <c r="AC288" i="1"/>
  <c r="AB288" i="1"/>
  <c r="AA288" i="1"/>
  <c r="Z288" i="1"/>
  <c r="Y288" i="1"/>
  <c r="X289" i="1"/>
  <c r="W288" i="1"/>
  <c r="V288" i="1"/>
  <c r="U288" i="1"/>
  <c r="T288" i="1"/>
  <c r="S288" i="1"/>
  <c r="R288" i="1"/>
  <c r="Q288" i="1"/>
  <c r="P288" i="1"/>
  <c r="O288" i="1"/>
  <c r="N288" i="1"/>
  <c r="L288" i="1"/>
  <c r="K288" i="1"/>
  <c r="I288" i="1"/>
  <c r="H288" i="1"/>
  <c r="G288" i="1"/>
  <c r="F288" i="1"/>
  <c r="E288" i="1"/>
  <c r="D288" i="1"/>
  <c r="C288" i="1"/>
  <c r="B288" i="1"/>
  <c r="F288" i="8"/>
  <c r="D288" i="8"/>
  <c r="C288" i="8"/>
  <c r="E288" i="9"/>
  <c r="D288" i="9"/>
  <c r="C288" i="9"/>
  <c r="A290" i="13"/>
  <c r="T289" i="13"/>
  <c r="U288" i="13" s="1"/>
  <c r="S289" i="13"/>
  <c r="R289" i="13"/>
  <c r="O289" i="13"/>
  <c r="N289" i="13"/>
  <c r="M289" i="13"/>
  <c r="K289" i="13"/>
  <c r="J289" i="13"/>
  <c r="F289" i="13"/>
  <c r="E289" i="13"/>
  <c r="A289" i="9"/>
  <c r="A289" i="8"/>
  <c r="A289" i="6"/>
  <c r="D289" i="6" s="1"/>
  <c r="A289" i="5"/>
  <c r="F289" i="5" s="1"/>
  <c r="A289" i="1"/>
  <c r="AF289" i="1" l="1"/>
  <c r="AE289" i="1"/>
  <c r="AD289" i="1"/>
  <c r="AC289" i="1"/>
  <c r="AB289" i="1"/>
  <c r="AA289" i="1"/>
  <c r="Z289" i="1"/>
  <c r="Y289" i="1"/>
  <c r="X290" i="1"/>
  <c r="W289" i="1"/>
  <c r="V289" i="1"/>
  <c r="U289" i="1"/>
  <c r="T289" i="1"/>
  <c r="S289" i="1"/>
  <c r="R289" i="1"/>
  <c r="Q289" i="1"/>
  <c r="P289" i="1"/>
  <c r="O289" i="1"/>
  <c r="N289" i="1"/>
  <c r="L289" i="1"/>
  <c r="K289" i="1"/>
  <c r="I289" i="1"/>
  <c r="H289" i="1"/>
  <c r="G289" i="1"/>
  <c r="F289" i="1"/>
  <c r="E289" i="1"/>
  <c r="D289" i="1"/>
  <c r="C289" i="1"/>
  <c r="B289" i="1"/>
  <c r="F289" i="8"/>
  <c r="D289" i="8"/>
  <c r="C289" i="8"/>
  <c r="E289" i="9"/>
  <c r="D289" i="9"/>
  <c r="C289" i="9"/>
  <c r="A291" i="13"/>
  <c r="T290" i="13"/>
  <c r="U289" i="13" s="1"/>
  <c r="S290" i="13"/>
  <c r="R290" i="13"/>
  <c r="O290" i="13"/>
  <c r="N290" i="13"/>
  <c r="M290" i="13"/>
  <c r="K290" i="13"/>
  <c r="J290" i="13"/>
  <c r="F290" i="13"/>
  <c r="E290" i="13"/>
  <c r="A290" i="9"/>
  <c r="C290" i="9" s="1"/>
  <c r="A290" i="8"/>
  <c r="A290" i="6"/>
  <c r="D290" i="6" s="1"/>
  <c r="A290" i="5"/>
  <c r="F290" i="5" s="1"/>
  <c r="A290" i="1"/>
  <c r="AF290" i="1" l="1"/>
  <c r="AE290" i="1"/>
  <c r="AD290" i="1"/>
  <c r="AC290" i="1"/>
  <c r="AB290" i="1"/>
  <c r="AA290" i="1"/>
  <c r="Z290" i="1"/>
  <c r="Y290" i="1"/>
  <c r="X291" i="1"/>
  <c r="W290" i="1"/>
  <c r="V290" i="1"/>
  <c r="U290" i="1"/>
  <c r="T290" i="1"/>
  <c r="S290" i="1"/>
  <c r="R290" i="1"/>
  <c r="Q290" i="1"/>
  <c r="P290" i="1"/>
  <c r="O290" i="1"/>
  <c r="N290" i="1"/>
  <c r="L290" i="1"/>
  <c r="K290" i="1"/>
  <c r="I290" i="1"/>
  <c r="H290" i="1"/>
  <c r="G290" i="1"/>
  <c r="F290" i="1"/>
  <c r="E290" i="1"/>
  <c r="D290" i="1"/>
  <c r="C290" i="1"/>
  <c r="B290" i="1"/>
  <c r="F290" i="8"/>
  <c r="D290" i="8"/>
  <c r="C290" i="8"/>
  <c r="A292" i="13"/>
  <c r="T291" i="13"/>
  <c r="U290" i="13" s="1"/>
  <c r="S291" i="13"/>
  <c r="R291" i="13"/>
  <c r="O291" i="13"/>
  <c r="N291" i="13"/>
  <c r="M291" i="13"/>
  <c r="K291" i="13"/>
  <c r="J291" i="13"/>
  <c r="F291" i="13"/>
  <c r="E291" i="13"/>
  <c r="A291" i="9"/>
  <c r="C291" i="9" s="1"/>
  <c r="A291" i="8"/>
  <c r="A291" i="6"/>
  <c r="D291" i="6" s="1"/>
  <c r="A291" i="1"/>
  <c r="AF291" i="1" l="1"/>
  <c r="AE291" i="1"/>
  <c r="AD291" i="1"/>
  <c r="AC291" i="1"/>
  <c r="AB291" i="1"/>
  <c r="AA291" i="1"/>
  <c r="Z291" i="1"/>
  <c r="Y291" i="1"/>
  <c r="X292" i="1"/>
  <c r="W291" i="1"/>
  <c r="V291" i="1"/>
  <c r="U291" i="1"/>
  <c r="T291" i="1"/>
  <c r="S291" i="1"/>
  <c r="R291" i="1"/>
  <c r="Q291" i="1"/>
  <c r="P291" i="1"/>
  <c r="O291" i="1"/>
  <c r="N291" i="1"/>
  <c r="L291" i="1"/>
  <c r="K291" i="1"/>
  <c r="I291" i="1"/>
  <c r="H291" i="1"/>
  <c r="G291" i="1"/>
  <c r="F291" i="1"/>
  <c r="E291" i="1"/>
  <c r="D291" i="1"/>
  <c r="C291" i="1"/>
  <c r="B291" i="1"/>
  <c r="F291" i="8"/>
  <c r="D291" i="8"/>
  <c r="C291" i="8"/>
  <c r="A293" i="13"/>
  <c r="T292" i="13"/>
  <c r="U291" i="13" s="1"/>
  <c r="S292" i="13"/>
  <c r="R292" i="13"/>
  <c r="O292" i="13"/>
  <c r="N292" i="13"/>
  <c r="M292" i="13"/>
  <c r="K292" i="13"/>
  <c r="J292" i="13"/>
  <c r="F292" i="13"/>
  <c r="E292" i="13"/>
  <c r="A292" i="9"/>
  <c r="A292" i="8"/>
  <c r="A292" i="6"/>
  <c r="D292" i="6" s="1"/>
  <c r="A292" i="1"/>
  <c r="AF292" i="1" l="1"/>
  <c r="AE292" i="1"/>
  <c r="AD292" i="1"/>
  <c r="AC292" i="1"/>
  <c r="AB292" i="1"/>
  <c r="AA292" i="1"/>
  <c r="Z292" i="1"/>
  <c r="Y292" i="1"/>
  <c r="X293" i="1"/>
  <c r="W292" i="1"/>
  <c r="V292" i="1"/>
  <c r="U292" i="1"/>
  <c r="T292" i="1"/>
  <c r="S292" i="1"/>
  <c r="R292" i="1"/>
  <c r="Q292" i="1"/>
  <c r="P292" i="1"/>
  <c r="O292" i="1"/>
  <c r="N292" i="1"/>
  <c r="K292" i="1"/>
  <c r="I292" i="1"/>
  <c r="H292" i="1"/>
  <c r="G292" i="1"/>
  <c r="F292" i="1"/>
  <c r="E292" i="1"/>
  <c r="D292" i="1"/>
  <c r="C292" i="1"/>
  <c r="B292" i="1"/>
  <c r="F292" i="8"/>
  <c r="D292" i="8"/>
  <c r="C292" i="8"/>
  <c r="A294" i="13"/>
  <c r="T293" i="13"/>
  <c r="U292" i="13" s="1"/>
  <c r="S293" i="13"/>
  <c r="R293" i="13"/>
  <c r="O293" i="13"/>
  <c r="N293" i="13"/>
  <c r="M293" i="13"/>
  <c r="K293" i="13"/>
  <c r="J293" i="13"/>
  <c r="F293" i="13"/>
  <c r="E293" i="13"/>
  <c r="A293" i="9"/>
  <c r="A293" i="8"/>
  <c r="A293" i="6"/>
  <c r="D293" i="6" s="1"/>
  <c r="A293" i="1"/>
  <c r="AF293" i="1" l="1"/>
  <c r="AE293" i="1"/>
  <c r="AD293" i="1"/>
  <c r="AC293" i="1"/>
  <c r="AB293" i="1"/>
  <c r="AA293" i="1"/>
  <c r="Z293" i="1"/>
  <c r="Y293" i="1"/>
  <c r="X294" i="1"/>
  <c r="W293" i="1"/>
  <c r="V293" i="1"/>
  <c r="U293" i="1"/>
  <c r="T293" i="1"/>
  <c r="S293" i="1"/>
  <c r="R293" i="1"/>
  <c r="Q293" i="1"/>
  <c r="P293" i="1"/>
  <c r="O293" i="1"/>
  <c r="N293" i="1"/>
  <c r="K293" i="1"/>
  <c r="I293" i="1"/>
  <c r="H293" i="1"/>
  <c r="G293" i="1"/>
  <c r="F293" i="1"/>
  <c r="E293" i="1"/>
  <c r="D293" i="1"/>
  <c r="C293" i="1"/>
  <c r="B293" i="1"/>
  <c r="F293" i="8"/>
  <c r="D293" i="8"/>
  <c r="C293" i="8"/>
  <c r="A295" i="13"/>
  <c r="T294" i="13"/>
  <c r="U293" i="13" s="1"/>
  <c r="S294" i="13"/>
  <c r="R294" i="13"/>
  <c r="N294" i="13"/>
  <c r="M294" i="13"/>
  <c r="K294" i="13"/>
  <c r="F294" i="13"/>
  <c r="E294" i="13"/>
  <c r="A294" i="9"/>
  <c r="A294" i="8"/>
  <c r="A294" i="6"/>
  <c r="D294" i="6" s="1"/>
  <c r="A294" i="1"/>
  <c r="AF294" i="1" l="1"/>
  <c r="AE294" i="1"/>
  <c r="AD294" i="1"/>
  <c r="AC294" i="1"/>
  <c r="AB294" i="1"/>
  <c r="AA294" i="1"/>
  <c r="Z294" i="1"/>
  <c r="Y294" i="1"/>
  <c r="X295" i="1"/>
  <c r="W294" i="1"/>
  <c r="V294" i="1"/>
  <c r="U294" i="1"/>
  <c r="T294" i="1"/>
  <c r="S294" i="1"/>
  <c r="R294" i="1"/>
  <c r="Q294" i="1"/>
  <c r="P294" i="1"/>
  <c r="O294" i="1"/>
  <c r="N294" i="1"/>
  <c r="K294" i="1"/>
  <c r="I294" i="1"/>
  <c r="H294" i="1"/>
  <c r="G294" i="1"/>
  <c r="F294" i="1"/>
  <c r="E294" i="1"/>
  <c r="D294" i="1"/>
  <c r="C294" i="1"/>
  <c r="B294" i="1"/>
  <c r="F294" i="8"/>
  <c r="D294" i="8"/>
  <c r="C294" i="8"/>
  <c r="A296" i="13"/>
  <c r="T295" i="13"/>
  <c r="U294" i="13" s="1"/>
  <c r="S295" i="13"/>
  <c r="R295" i="13"/>
  <c r="N295" i="13"/>
  <c r="M295" i="13"/>
  <c r="K295" i="13"/>
  <c r="F295" i="13"/>
  <c r="E295" i="13"/>
  <c r="A295" i="9"/>
  <c r="A295" i="8"/>
  <c r="A295" i="6"/>
  <c r="D295" i="6" s="1"/>
  <c r="A295" i="1"/>
  <c r="AF295" i="1" l="1"/>
  <c r="AE295" i="1"/>
  <c r="AD295" i="1"/>
  <c r="AC295" i="1"/>
  <c r="AB295" i="1"/>
  <c r="AA295" i="1"/>
  <c r="Z295" i="1"/>
  <c r="Y295" i="1"/>
  <c r="X296" i="1"/>
  <c r="W295" i="1"/>
  <c r="V295" i="1"/>
  <c r="U295" i="1"/>
  <c r="T295" i="1"/>
  <c r="S295" i="1"/>
  <c r="R295" i="1"/>
  <c r="Q295" i="1"/>
  <c r="P295" i="1"/>
  <c r="O295" i="1"/>
  <c r="N295" i="1"/>
  <c r="K295" i="1"/>
  <c r="I295" i="1"/>
  <c r="H295" i="1"/>
  <c r="G295" i="1"/>
  <c r="F295" i="1"/>
  <c r="E295" i="1"/>
  <c r="D295" i="1"/>
  <c r="C295" i="1"/>
  <c r="B295" i="1"/>
  <c r="F295" i="8"/>
  <c r="D295" i="8"/>
  <c r="C295" i="8"/>
  <c r="A297" i="13"/>
  <c r="T296" i="13"/>
  <c r="U295" i="13" s="1"/>
  <c r="S296" i="13"/>
  <c r="R296" i="13"/>
  <c r="N296" i="13"/>
  <c r="M296" i="13"/>
  <c r="K296" i="13"/>
  <c r="F296" i="13"/>
  <c r="E296" i="13"/>
  <c r="A296" i="9"/>
  <c r="A296" i="8"/>
  <c r="A296" i="6"/>
  <c r="D296" i="6" s="1"/>
  <c r="A296" i="1"/>
  <c r="AF296" i="1" l="1"/>
  <c r="AE296" i="1"/>
  <c r="AD296" i="1"/>
  <c r="AC296" i="1"/>
  <c r="AB296" i="1"/>
  <c r="AA296" i="1"/>
  <c r="Z296" i="1"/>
  <c r="Y296" i="1"/>
  <c r="X297" i="1"/>
  <c r="W296" i="1"/>
  <c r="V296" i="1"/>
  <c r="U296" i="1"/>
  <c r="T296" i="1"/>
  <c r="S296" i="1"/>
  <c r="R296" i="1"/>
  <c r="Q296" i="1"/>
  <c r="P296" i="1"/>
  <c r="O296" i="1"/>
  <c r="N296" i="1"/>
  <c r="K296" i="1"/>
  <c r="I296" i="1"/>
  <c r="H296" i="1"/>
  <c r="G296" i="1"/>
  <c r="F296" i="1"/>
  <c r="E296" i="1"/>
  <c r="D296" i="1"/>
  <c r="C296" i="1"/>
  <c r="B296" i="1"/>
  <c r="A297" i="1"/>
  <c r="F296" i="8"/>
  <c r="D296" i="8"/>
  <c r="C296" i="8"/>
  <c r="A298" i="13"/>
  <c r="T297" i="13"/>
  <c r="U296" i="13" s="1"/>
  <c r="S297" i="13"/>
  <c r="R297" i="13"/>
  <c r="N297" i="13"/>
  <c r="M297" i="13"/>
  <c r="K297" i="13"/>
  <c r="F297" i="13"/>
  <c r="E297" i="13"/>
  <c r="A297" i="9"/>
  <c r="A297" i="8"/>
  <c r="A297" i="6"/>
  <c r="D297" i="6" s="1"/>
  <c r="F297" i="8" l="1"/>
  <c r="D297" i="8"/>
  <c r="C297" i="8"/>
  <c r="A299" i="13"/>
  <c r="T298" i="13"/>
  <c r="U297" i="13" s="1"/>
  <c r="S298" i="13"/>
  <c r="R298" i="13"/>
  <c r="N298" i="13"/>
  <c r="M298" i="13"/>
  <c r="K298" i="13"/>
  <c r="F298" i="13"/>
  <c r="E298" i="13"/>
  <c r="A298" i="8"/>
  <c r="A298" i="6"/>
  <c r="D298" i="6" s="1"/>
  <c r="AF297" i="1"/>
  <c r="AE297" i="1"/>
  <c r="AD297" i="1"/>
  <c r="AC297" i="1"/>
  <c r="AB297" i="1"/>
  <c r="AA297" i="1"/>
  <c r="Z297" i="1"/>
  <c r="Y297" i="1"/>
  <c r="X298" i="1"/>
  <c r="W297" i="1"/>
  <c r="V297" i="1"/>
  <c r="U297" i="1"/>
  <c r="T297" i="1"/>
  <c r="S297" i="1"/>
  <c r="R297" i="1"/>
  <c r="Q297" i="1"/>
  <c r="P297" i="1"/>
  <c r="O297" i="1"/>
  <c r="N297" i="1"/>
  <c r="K297" i="1"/>
  <c r="I297" i="1"/>
  <c r="H297" i="1"/>
  <c r="G297" i="1"/>
  <c r="F297" i="1"/>
  <c r="E297" i="1"/>
  <c r="D297" i="1"/>
  <c r="C297" i="1"/>
  <c r="B297" i="1"/>
  <c r="A298" i="1"/>
  <c r="G298" i="1" l="1"/>
  <c r="AF298" i="1"/>
  <c r="AE298" i="1"/>
  <c r="AD298" i="1"/>
  <c r="AC298" i="1"/>
  <c r="AB298" i="1"/>
  <c r="AA298" i="1"/>
  <c r="Z298" i="1"/>
  <c r="Y298" i="1"/>
  <c r="X299" i="1"/>
  <c r="W298" i="1"/>
  <c r="V298" i="1"/>
  <c r="U298" i="1"/>
  <c r="T298" i="1"/>
  <c r="S298" i="1"/>
  <c r="R298" i="1"/>
  <c r="Q298" i="1"/>
  <c r="P298" i="1"/>
  <c r="O298" i="1"/>
  <c r="N298" i="1"/>
  <c r="I298" i="1"/>
  <c r="F298" i="1"/>
  <c r="E298" i="1"/>
  <c r="D298" i="1"/>
  <c r="C298" i="1"/>
  <c r="B298" i="1"/>
  <c r="A299" i="1"/>
  <c r="F298" i="8"/>
  <c r="D298" i="8"/>
  <c r="C298" i="8"/>
  <c r="A300" i="13"/>
  <c r="T299" i="13"/>
  <c r="U298" i="13" s="1"/>
  <c r="S299" i="13"/>
  <c r="R299" i="13"/>
  <c r="N299" i="13"/>
  <c r="M299" i="13"/>
  <c r="K299" i="13"/>
  <c r="F299" i="13"/>
  <c r="E299" i="13"/>
  <c r="A299" i="8"/>
  <c r="A299" i="6"/>
  <c r="D299" i="6" s="1"/>
  <c r="F299" i="8" l="1"/>
  <c r="D299" i="8"/>
  <c r="C299" i="8"/>
  <c r="A301" i="13"/>
  <c r="T300" i="13"/>
  <c r="U299" i="13" s="1"/>
  <c r="S300" i="13"/>
  <c r="R300" i="13"/>
  <c r="N300" i="13"/>
  <c r="M300" i="13"/>
  <c r="K300" i="13"/>
  <c r="F300" i="13"/>
  <c r="E300" i="13"/>
  <c r="A300" i="8"/>
  <c r="A300" i="6"/>
  <c r="D300" i="6" s="1"/>
  <c r="G299" i="1"/>
  <c r="AF299" i="1"/>
  <c r="AE299" i="1"/>
  <c r="AD299" i="1"/>
  <c r="AC299" i="1"/>
  <c r="AB299" i="1"/>
  <c r="Z299" i="1"/>
  <c r="Y299" i="1"/>
  <c r="X300" i="1"/>
  <c r="W299" i="1"/>
  <c r="V299" i="1"/>
  <c r="U299" i="1"/>
  <c r="T299" i="1"/>
  <c r="S299" i="1"/>
  <c r="R299" i="1"/>
  <c r="Q299" i="1"/>
  <c r="P299" i="1"/>
  <c r="O299" i="1"/>
  <c r="N299" i="1"/>
  <c r="I299" i="1"/>
  <c r="F299" i="1"/>
  <c r="E299" i="1"/>
  <c r="D299" i="1"/>
  <c r="C299" i="1"/>
  <c r="B299" i="1"/>
  <c r="A300" i="1"/>
  <c r="G300" i="1" l="1"/>
  <c r="AF300" i="1"/>
  <c r="AE300" i="1"/>
  <c r="AD300" i="1"/>
  <c r="AC300" i="1"/>
  <c r="AB300" i="1"/>
  <c r="Z300" i="1"/>
  <c r="Y300" i="1"/>
  <c r="X301" i="1"/>
  <c r="W300" i="1"/>
  <c r="V300" i="1"/>
  <c r="U300" i="1"/>
  <c r="T300" i="1"/>
  <c r="S300" i="1"/>
  <c r="R300" i="1"/>
  <c r="Q300" i="1"/>
  <c r="P300" i="1"/>
  <c r="O300" i="1"/>
  <c r="N300" i="1"/>
  <c r="I300" i="1"/>
  <c r="F300" i="1"/>
  <c r="E300" i="1"/>
  <c r="D300" i="1"/>
  <c r="C300" i="1"/>
  <c r="B300" i="1"/>
  <c r="A301" i="1"/>
  <c r="F300" i="8"/>
  <c r="D300" i="8"/>
  <c r="C300" i="8"/>
  <c r="A302" i="13"/>
  <c r="T301" i="13"/>
  <c r="U300" i="13" s="1"/>
  <c r="S301" i="13"/>
  <c r="R301" i="13"/>
  <c r="N301" i="13"/>
  <c r="M301" i="13"/>
  <c r="K301" i="13"/>
  <c r="F301" i="13"/>
  <c r="E301" i="13"/>
  <c r="A301" i="8"/>
  <c r="A301" i="6"/>
  <c r="D301" i="6" s="1"/>
  <c r="I4" i="1"/>
  <c r="I3" i="1"/>
  <c r="I5" i="1"/>
  <c r="I6" i="1"/>
  <c r="I7" i="1"/>
  <c r="I8" i="1"/>
  <c r="I9" i="1"/>
  <c r="I10" i="1"/>
  <c r="E4" i="1"/>
  <c r="E3" i="1"/>
  <c r="I11" i="1"/>
  <c r="E5" i="1"/>
  <c r="I12" i="1"/>
  <c r="E6" i="1"/>
  <c r="I13" i="1"/>
  <c r="E7" i="1"/>
  <c r="E8" i="1"/>
  <c r="E9" i="1"/>
  <c r="E10" i="1"/>
  <c r="E11" i="1"/>
  <c r="E12" i="1"/>
  <c r="E13" i="1"/>
  <c r="B13" i="2" s="1"/>
  <c r="I39" i="1"/>
  <c r="I40" i="1"/>
  <c r="B3" i="2" l="1"/>
  <c r="F3" i="1"/>
  <c r="F301" i="8"/>
  <c r="D301" i="8"/>
  <c r="C301" i="8"/>
  <c r="A303" i="13"/>
  <c r="T302" i="13"/>
  <c r="U301" i="13" s="1"/>
  <c r="S302" i="13"/>
  <c r="R302" i="13"/>
  <c r="N302" i="13"/>
  <c r="M302" i="13"/>
  <c r="K302" i="13"/>
  <c r="F302" i="13"/>
  <c r="E302" i="13"/>
  <c r="A302" i="8"/>
  <c r="A302" i="6"/>
  <c r="D302" i="6" s="1"/>
  <c r="G301" i="1"/>
  <c r="AF301" i="1"/>
  <c r="AD301" i="1"/>
  <c r="AB301" i="1"/>
  <c r="Z301" i="1"/>
  <c r="X302" i="1"/>
  <c r="W301" i="1"/>
  <c r="V301" i="1"/>
  <c r="U301" i="1"/>
  <c r="T301" i="1"/>
  <c r="S301" i="1"/>
  <c r="R301" i="1"/>
  <c r="P301" i="1"/>
  <c r="O301" i="1"/>
  <c r="N301" i="1"/>
  <c r="I301" i="1"/>
  <c r="E301" i="1"/>
  <c r="D301" i="1"/>
  <c r="C301" i="1"/>
  <c r="B301" i="1"/>
  <c r="F12" i="1"/>
  <c r="B12" i="2"/>
  <c r="F11" i="1"/>
  <c r="B11" i="2"/>
  <c r="F10" i="1"/>
  <c r="B10" i="2"/>
  <c r="F9" i="1"/>
  <c r="B9" i="2"/>
  <c r="F8" i="1"/>
  <c r="B8" i="2"/>
  <c r="F7" i="1"/>
  <c r="B7" i="2"/>
  <c r="F7" i="2" s="1"/>
  <c r="B7" i="13" s="1"/>
  <c r="F6" i="1"/>
  <c r="B6" i="2"/>
  <c r="F6" i="2" s="1"/>
  <c r="B6" i="13" s="1"/>
  <c r="F5" i="1"/>
  <c r="B5" i="2"/>
  <c r="F4" i="1"/>
  <c r="B4" i="2"/>
  <c r="F4" i="2" s="1"/>
  <c r="B4" i="13" s="1"/>
  <c r="F12" i="2"/>
  <c r="B12" i="13" s="1"/>
  <c r="F11" i="2"/>
  <c r="B11" i="13" s="1"/>
  <c r="I38" i="1"/>
  <c r="I37" i="1"/>
  <c r="I36" i="1"/>
  <c r="I35" i="1"/>
  <c r="I34" i="1"/>
  <c r="I33" i="1"/>
  <c r="I32" i="1"/>
  <c r="I31" i="1"/>
  <c r="E31" i="1"/>
  <c r="B31" i="2" s="1"/>
  <c r="I30" i="1"/>
  <c r="E30" i="1"/>
  <c r="B30" i="2" s="1"/>
  <c r="I29" i="1"/>
  <c r="E29" i="1"/>
  <c r="B29" i="2" s="1"/>
  <c r="I28" i="1"/>
  <c r="E28" i="1"/>
  <c r="B28" i="2" s="1"/>
  <c r="I27" i="1"/>
  <c r="E27" i="1"/>
  <c r="B27" i="2" s="1"/>
  <c r="I26" i="1"/>
  <c r="E26" i="1"/>
  <c r="B26" i="2" s="1"/>
  <c r="I25" i="1"/>
  <c r="E25" i="1"/>
  <c r="B25" i="2" s="1"/>
  <c r="I24" i="1"/>
  <c r="E24" i="1"/>
  <c r="B24" i="2" s="1"/>
  <c r="I23" i="1"/>
  <c r="E23" i="1"/>
  <c r="B23" i="2" s="1"/>
  <c r="I22" i="1"/>
  <c r="E22" i="1"/>
  <c r="B22" i="2" s="1"/>
  <c r="I21" i="1"/>
  <c r="E21" i="1"/>
  <c r="B21" i="2" s="1"/>
  <c r="I20" i="1"/>
  <c r="E20" i="1"/>
  <c r="B20" i="2" s="1"/>
  <c r="I19" i="1"/>
  <c r="E19" i="1"/>
  <c r="B19" i="2" s="1"/>
  <c r="I18" i="1"/>
  <c r="E18" i="1"/>
  <c r="B18" i="2" s="1"/>
  <c r="I17" i="1"/>
  <c r="E17" i="1"/>
  <c r="B17" i="2" s="1"/>
  <c r="I16" i="1"/>
  <c r="E16" i="1"/>
  <c r="B16" i="2" s="1"/>
  <c r="I15" i="1"/>
  <c r="E15" i="1"/>
  <c r="B15" i="2" s="1"/>
  <c r="I14" i="1"/>
  <c r="E14" i="1"/>
  <c r="B14" i="2" s="1"/>
  <c r="F13" i="1"/>
  <c r="E40" i="1"/>
  <c r="B40" i="2" s="1"/>
  <c r="C41" i="2" s="1"/>
  <c r="E39" i="1"/>
  <c r="B39" i="2" s="1"/>
  <c r="E38" i="1"/>
  <c r="B38" i="2" s="1"/>
  <c r="E37" i="1"/>
  <c r="B37" i="2" s="1"/>
  <c r="E36" i="1"/>
  <c r="B36" i="2" s="1"/>
  <c r="E35" i="1"/>
  <c r="B35" i="2" s="1"/>
  <c r="E34" i="1"/>
  <c r="B34" i="2" s="1"/>
  <c r="E33" i="1"/>
  <c r="B33" i="2" s="1"/>
  <c r="E32" i="1"/>
  <c r="B32" i="2" s="1"/>
  <c r="H3" i="8"/>
  <c r="J3" i="13" s="1"/>
  <c r="C12" i="2" l="1"/>
  <c r="C7" i="2"/>
  <c r="F302" i="8"/>
  <c r="D302" i="8"/>
  <c r="C302" i="8"/>
  <c r="A304" i="13"/>
  <c r="T303" i="13"/>
  <c r="U302" i="13" s="1"/>
  <c r="S303" i="13"/>
  <c r="R303" i="13"/>
  <c r="N303" i="13"/>
  <c r="M303" i="13"/>
  <c r="K303" i="13"/>
  <c r="F303" i="13"/>
  <c r="E303" i="13"/>
  <c r="A303" i="8"/>
  <c r="A303" i="6"/>
  <c r="D303" i="6" s="1"/>
  <c r="C3" i="2"/>
  <c r="F3" i="2"/>
  <c r="B3" i="13" s="1"/>
  <c r="C5" i="2"/>
  <c r="F5" i="2"/>
  <c r="B5" i="13" s="1"/>
  <c r="C8" i="2"/>
  <c r="F8" i="2"/>
  <c r="B8" i="13" s="1"/>
  <c r="C9" i="2"/>
  <c r="F9" i="2"/>
  <c r="B9" i="13" s="1"/>
  <c r="C10" i="2"/>
  <c r="F10" i="2"/>
  <c r="B10" i="13" s="1"/>
  <c r="C13" i="2"/>
  <c r="F13" i="2"/>
  <c r="B13" i="13" s="1"/>
  <c r="C4" i="2"/>
  <c r="C6" i="2"/>
  <c r="C11" i="2"/>
  <c r="E4" i="11"/>
  <c r="P4" i="13" s="1"/>
  <c r="E3" i="11"/>
  <c r="P3" i="13" s="1"/>
  <c r="F32" i="1"/>
  <c r="F33" i="1"/>
  <c r="F34" i="1"/>
  <c r="F35" i="1"/>
  <c r="F36" i="1"/>
  <c r="F37" i="1"/>
  <c r="F38" i="1"/>
  <c r="F39" i="1"/>
  <c r="F40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03" i="8" l="1"/>
  <c r="D303" i="8"/>
  <c r="C303" i="8"/>
  <c r="A305" i="13"/>
  <c r="T304" i="13"/>
  <c r="U303" i="13" s="1"/>
  <c r="S304" i="13"/>
  <c r="R304" i="13"/>
  <c r="N304" i="13"/>
  <c r="M304" i="13"/>
  <c r="K304" i="13"/>
  <c r="F304" i="13"/>
  <c r="E304" i="13"/>
  <c r="A304" i="8"/>
  <c r="A304" i="6"/>
  <c r="D304" i="6" s="1"/>
  <c r="C31" i="2"/>
  <c r="F31" i="2"/>
  <c r="B31" i="13" s="1"/>
  <c r="C30" i="2"/>
  <c r="F30" i="2"/>
  <c r="B30" i="13" s="1"/>
  <c r="C29" i="2"/>
  <c r="F29" i="2"/>
  <c r="B29" i="13" s="1"/>
  <c r="C28" i="2"/>
  <c r="F28" i="2"/>
  <c r="B28" i="13" s="1"/>
  <c r="C27" i="2"/>
  <c r="F27" i="2"/>
  <c r="B27" i="13" s="1"/>
  <c r="C26" i="2"/>
  <c r="F26" i="2"/>
  <c r="B26" i="13" s="1"/>
  <c r="C25" i="2"/>
  <c r="F25" i="2"/>
  <c r="B25" i="13" s="1"/>
  <c r="C24" i="2"/>
  <c r="F24" i="2"/>
  <c r="B24" i="13" s="1"/>
  <c r="C23" i="2"/>
  <c r="F23" i="2"/>
  <c r="B23" i="13" s="1"/>
  <c r="C22" i="2"/>
  <c r="F22" i="2"/>
  <c r="B22" i="13" s="1"/>
  <c r="C21" i="2"/>
  <c r="F21" i="2"/>
  <c r="B21" i="13" s="1"/>
  <c r="C20" i="2"/>
  <c r="F20" i="2"/>
  <c r="B20" i="13" s="1"/>
  <c r="C19" i="2"/>
  <c r="F19" i="2"/>
  <c r="B19" i="13" s="1"/>
  <c r="C18" i="2"/>
  <c r="F18" i="2"/>
  <c r="B18" i="13" s="1"/>
  <c r="C17" i="2"/>
  <c r="F17" i="2"/>
  <c r="B17" i="13" s="1"/>
  <c r="C16" i="2"/>
  <c r="F16" i="2"/>
  <c r="B16" i="13" s="1"/>
  <c r="C15" i="2"/>
  <c r="F15" i="2"/>
  <c r="B15" i="13" s="1"/>
  <c r="C14" i="2"/>
  <c r="F14" i="2"/>
  <c r="B14" i="13" s="1"/>
  <c r="C40" i="2"/>
  <c r="F40" i="2"/>
  <c r="B40" i="13" s="1"/>
  <c r="C39" i="2"/>
  <c r="F39" i="2"/>
  <c r="B39" i="13" s="1"/>
  <c r="C38" i="2"/>
  <c r="F38" i="2"/>
  <c r="B38" i="13" s="1"/>
  <c r="C37" i="2"/>
  <c r="F37" i="2"/>
  <c r="B37" i="13" s="1"/>
  <c r="C36" i="2"/>
  <c r="F36" i="2"/>
  <c r="B36" i="13" s="1"/>
  <c r="C35" i="2"/>
  <c r="F35" i="2"/>
  <c r="B35" i="13" s="1"/>
  <c r="C34" i="2"/>
  <c r="F34" i="2"/>
  <c r="B34" i="13" s="1"/>
  <c r="C33" i="2"/>
  <c r="F33" i="2"/>
  <c r="B33" i="13" s="1"/>
  <c r="C32" i="2"/>
  <c r="F32" i="2"/>
  <c r="B32" i="13" s="1"/>
  <c r="E5" i="11"/>
  <c r="P5" i="13" s="1"/>
  <c r="F304" i="8" l="1"/>
  <c r="D304" i="8"/>
  <c r="C304" i="8"/>
  <c r="A306" i="13"/>
  <c r="T305" i="13"/>
  <c r="U304" i="13" s="1"/>
  <c r="S305" i="13"/>
  <c r="R305" i="13"/>
  <c r="N305" i="13"/>
  <c r="M305" i="13"/>
  <c r="K305" i="13"/>
  <c r="F305" i="13"/>
  <c r="E305" i="13"/>
  <c r="A305" i="8"/>
  <c r="A305" i="6"/>
  <c r="D305" i="6" s="1"/>
  <c r="E6" i="11"/>
  <c r="P6" i="13" s="1"/>
  <c r="F305" i="8" l="1"/>
  <c r="D305" i="8"/>
  <c r="C305" i="8"/>
  <c r="A307" i="13"/>
  <c r="T306" i="13"/>
  <c r="U305" i="13" s="1"/>
  <c r="S306" i="13"/>
  <c r="R306" i="13"/>
  <c r="N306" i="13"/>
  <c r="M306" i="13"/>
  <c r="K306" i="13"/>
  <c r="F306" i="13"/>
  <c r="E306" i="13"/>
  <c r="A306" i="8"/>
  <c r="A306" i="6"/>
  <c r="D306" i="6" s="1"/>
  <c r="E7" i="11"/>
  <c r="P7" i="13" s="1"/>
  <c r="H4" i="8"/>
  <c r="J4" i="13" s="1"/>
  <c r="F306" i="8" l="1"/>
  <c r="D306" i="8"/>
  <c r="C306" i="8"/>
  <c r="A308" i="13"/>
  <c r="T307" i="13"/>
  <c r="U306" i="13" s="1"/>
  <c r="S307" i="13"/>
  <c r="R307" i="13"/>
  <c r="N307" i="13"/>
  <c r="M307" i="13"/>
  <c r="K307" i="13"/>
  <c r="F307" i="13"/>
  <c r="E307" i="13"/>
  <c r="A307" i="8"/>
  <c r="A307" i="6"/>
  <c r="D307" i="6" s="1"/>
  <c r="H5" i="8"/>
  <c r="J5" i="13" s="1"/>
  <c r="E8" i="11"/>
  <c r="P8" i="13" s="1"/>
  <c r="F307" i="8" l="1"/>
  <c r="D307" i="8"/>
  <c r="C307" i="8"/>
  <c r="A309" i="13"/>
  <c r="T308" i="13"/>
  <c r="U307" i="13" s="1"/>
  <c r="S308" i="13"/>
  <c r="R308" i="13"/>
  <c r="N308" i="13"/>
  <c r="M308" i="13"/>
  <c r="K308" i="13"/>
  <c r="F308" i="13"/>
  <c r="E308" i="13"/>
  <c r="A308" i="8"/>
  <c r="A308" i="6"/>
  <c r="D308" i="6" s="1"/>
  <c r="E9" i="11"/>
  <c r="P9" i="13" s="1"/>
  <c r="H6" i="8"/>
  <c r="J6" i="13" s="1"/>
  <c r="F308" i="8" l="1"/>
  <c r="D308" i="8"/>
  <c r="C308" i="8"/>
  <c r="A310" i="13"/>
  <c r="T309" i="13"/>
  <c r="U308" i="13" s="1"/>
  <c r="S309" i="13"/>
  <c r="R309" i="13"/>
  <c r="N309" i="13"/>
  <c r="M309" i="13"/>
  <c r="K309" i="13"/>
  <c r="F309" i="13"/>
  <c r="E309" i="13"/>
  <c r="A309" i="8"/>
  <c r="A309" i="6"/>
  <c r="D309" i="6" s="1"/>
  <c r="H7" i="8"/>
  <c r="J7" i="13" s="1"/>
  <c r="E10" i="11"/>
  <c r="P10" i="13" s="1"/>
  <c r="F309" i="8" l="1"/>
  <c r="D309" i="8"/>
  <c r="C309" i="8"/>
  <c r="A311" i="13"/>
  <c r="T310" i="13"/>
  <c r="U309" i="13" s="1"/>
  <c r="S310" i="13"/>
  <c r="R310" i="13"/>
  <c r="N310" i="13"/>
  <c r="M310" i="13"/>
  <c r="K310" i="13"/>
  <c r="F310" i="13"/>
  <c r="E310" i="13"/>
  <c r="A310" i="8"/>
  <c r="A310" i="6"/>
  <c r="D310" i="6" s="1"/>
  <c r="E11" i="11"/>
  <c r="P11" i="13" s="1"/>
  <c r="H8" i="8"/>
  <c r="J8" i="13" s="1"/>
  <c r="F310" i="8" l="1"/>
  <c r="D310" i="8"/>
  <c r="C310" i="8"/>
  <c r="A312" i="13"/>
  <c r="T311" i="13"/>
  <c r="U310" i="13" s="1"/>
  <c r="S311" i="13"/>
  <c r="R311" i="13"/>
  <c r="M311" i="13"/>
  <c r="K311" i="13"/>
  <c r="F311" i="13"/>
  <c r="E311" i="13"/>
  <c r="A311" i="8"/>
  <c r="A311" i="6"/>
  <c r="D311" i="6" s="1"/>
  <c r="H9" i="8"/>
  <c r="J9" i="13" s="1"/>
  <c r="E12" i="11"/>
  <c r="P12" i="13" s="1"/>
  <c r="F311" i="8" l="1"/>
  <c r="D311" i="8"/>
  <c r="A313" i="13"/>
  <c r="T312" i="13"/>
  <c r="U311" i="13" s="1"/>
  <c r="S312" i="13"/>
  <c r="R312" i="13"/>
  <c r="M312" i="13"/>
  <c r="K312" i="13"/>
  <c r="F312" i="13"/>
  <c r="E312" i="13"/>
  <c r="A312" i="8"/>
  <c r="A312" i="6"/>
  <c r="D312" i="6" s="1"/>
  <c r="E13" i="11"/>
  <c r="P13" i="13" s="1"/>
  <c r="H10" i="8"/>
  <c r="J10" i="13" s="1"/>
  <c r="F312" i="8" l="1"/>
  <c r="D312" i="8"/>
  <c r="A314" i="13"/>
  <c r="T313" i="13"/>
  <c r="U312" i="13" s="1"/>
  <c r="S313" i="13"/>
  <c r="R313" i="13"/>
  <c r="M313" i="13"/>
  <c r="K313" i="13"/>
  <c r="F313" i="13"/>
  <c r="E313" i="13"/>
  <c r="A313" i="8"/>
  <c r="A313" i="6"/>
  <c r="D313" i="6" s="1"/>
  <c r="H11" i="8"/>
  <c r="J11" i="13" s="1"/>
  <c r="E14" i="11"/>
  <c r="P14" i="13" s="1"/>
  <c r="F313" i="8" l="1"/>
  <c r="D313" i="8"/>
  <c r="A315" i="13"/>
  <c r="T314" i="13"/>
  <c r="U313" i="13" s="1"/>
  <c r="S314" i="13"/>
  <c r="R314" i="13"/>
  <c r="M314" i="13"/>
  <c r="K314" i="13"/>
  <c r="F314" i="13"/>
  <c r="E314" i="13"/>
  <c r="A314" i="8"/>
  <c r="A314" i="6"/>
  <c r="D314" i="6" s="1"/>
  <c r="E15" i="11"/>
  <c r="P15" i="13" s="1"/>
  <c r="H12" i="8"/>
  <c r="J12" i="13" s="1"/>
  <c r="F314" i="8" l="1"/>
  <c r="D314" i="8"/>
  <c r="A316" i="13"/>
  <c r="T315" i="13"/>
  <c r="U314" i="13" s="1"/>
  <c r="S315" i="13"/>
  <c r="R315" i="13"/>
  <c r="M315" i="13"/>
  <c r="K315" i="13"/>
  <c r="F315" i="13"/>
  <c r="E315" i="13"/>
  <c r="A315" i="8"/>
  <c r="A315" i="6"/>
  <c r="D315" i="6" s="1"/>
  <c r="H13" i="8"/>
  <c r="J13" i="13" s="1"/>
  <c r="E16" i="11"/>
  <c r="P16" i="13" s="1"/>
  <c r="F315" i="8" l="1"/>
  <c r="D315" i="8"/>
  <c r="A317" i="13"/>
  <c r="T316" i="13"/>
  <c r="U315" i="13" s="1"/>
  <c r="S316" i="13"/>
  <c r="R316" i="13"/>
  <c r="M316" i="13"/>
  <c r="K316" i="13"/>
  <c r="F316" i="13"/>
  <c r="E316" i="13"/>
  <c r="A316" i="8"/>
  <c r="A316" i="6"/>
  <c r="D316" i="6" s="1"/>
  <c r="E17" i="11"/>
  <c r="P17" i="13" s="1"/>
  <c r="H14" i="8"/>
  <c r="J14" i="13" s="1"/>
  <c r="F316" i="8" l="1"/>
  <c r="D316" i="8"/>
  <c r="A318" i="13"/>
  <c r="T317" i="13"/>
  <c r="U316" i="13" s="1"/>
  <c r="S317" i="13"/>
  <c r="R317" i="13"/>
  <c r="M317" i="13"/>
  <c r="K317" i="13"/>
  <c r="F317" i="13"/>
  <c r="E317" i="13"/>
  <c r="A317" i="8"/>
  <c r="A317" i="6"/>
  <c r="D317" i="6" s="1"/>
  <c r="H15" i="8"/>
  <c r="J15" i="13" s="1"/>
  <c r="E18" i="11"/>
  <c r="P18" i="13" s="1"/>
  <c r="F317" i="8" l="1"/>
  <c r="D317" i="8"/>
  <c r="A319" i="13"/>
  <c r="T318" i="13"/>
  <c r="U317" i="13" s="1"/>
  <c r="S318" i="13"/>
  <c r="R318" i="13"/>
  <c r="M318" i="13"/>
  <c r="K318" i="13"/>
  <c r="F318" i="13"/>
  <c r="E318" i="13"/>
  <c r="A318" i="8"/>
  <c r="A318" i="6"/>
  <c r="D318" i="6" s="1"/>
  <c r="E19" i="11"/>
  <c r="P19" i="13" s="1"/>
  <c r="H16" i="8"/>
  <c r="J16" i="13" s="1"/>
  <c r="F318" i="8" l="1"/>
  <c r="D318" i="8"/>
  <c r="A320" i="13"/>
  <c r="T319" i="13"/>
  <c r="U318" i="13" s="1"/>
  <c r="S319" i="13"/>
  <c r="R319" i="13"/>
  <c r="M319" i="13"/>
  <c r="K319" i="13"/>
  <c r="F319" i="13"/>
  <c r="E319" i="13"/>
  <c r="A319" i="8"/>
  <c r="A319" i="6"/>
  <c r="D319" i="6" s="1"/>
  <c r="H17" i="8"/>
  <c r="J17" i="13" s="1"/>
  <c r="E20" i="11"/>
  <c r="P20" i="13" s="1"/>
  <c r="F319" i="8" l="1"/>
  <c r="D319" i="8"/>
  <c r="A321" i="13"/>
  <c r="T320" i="13"/>
  <c r="U319" i="13" s="1"/>
  <c r="S320" i="13"/>
  <c r="R320" i="13"/>
  <c r="M320" i="13"/>
  <c r="K320" i="13"/>
  <c r="F320" i="13"/>
  <c r="E320" i="13"/>
  <c r="A320" i="8"/>
  <c r="A320" i="6"/>
  <c r="D320" i="6" s="1"/>
  <c r="E21" i="11"/>
  <c r="P21" i="13" s="1"/>
  <c r="H18" i="8"/>
  <c r="J18" i="13" s="1"/>
  <c r="F320" i="8" l="1"/>
  <c r="D320" i="8"/>
  <c r="A322" i="13"/>
  <c r="T321" i="13"/>
  <c r="U320" i="13" s="1"/>
  <c r="S321" i="13"/>
  <c r="R321" i="13"/>
  <c r="M321" i="13"/>
  <c r="K321" i="13"/>
  <c r="F321" i="13"/>
  <c r="E321" i="13"/>
  <c r="A321" i="8"/>
  <c r="A321" i="6"/>
  <c r="D321" i="6" s="1"/>
  <c r="H19" i="8"/>
  <c r="J19" i="13" s="1"/>
  <c r="E22" i="11"/>
  <c r="P22" i="13" s="1"/>
  <c r="F321" i="8" l="1"/>
  <c r="D321" i="8"/>
  <c r="A323" i="13"/>
  <c r="T322" i="13"/>
  <c r="U321" i="13" s="1"/>
  <c r="S322" i="13"/>
  <c r="R322" i="13"/>
  <c r="M322" i="13"/>
  <c r="K322" i="13"/>
  <c r="F322" i="13"/>
  <c r="E322" i="13"/>
  <c r="A322" i="8"/>
  <c r="A322" i="6"/>
  <c r="D322" i="6" s="1"/>
  <c r="E23" i="11"/>
  <c r="P23" i="13" s="1"/>
  <c r="H20" i="8"/>
  <c r="J20" i="13" s="1"/>
  <c r="F322" i="8" l="1"/>
  <c r="D322" i="8"/>
  <c r="A324" i="13"/>
  <c r="T323" i="13"/>
  <c r="U322" i="13" s="1"/>
  <c r="S323" i="13"/>
  <c r="R323" i="13"/>
  <c r="M323" i="13"/>
  <c r="K323" i="13"/>
  <c r="F323" i="13"/>
  <c r="E323" i="13"/>
  <c r="A323" i="8"/>
  <c r="A323" i="6"/>
  <c r="D323" i="6" s="1"/>
  <c r="H21" i="8"/>
  <c r="J21" i="13" s="1"/>
  <c r="E24" i="11"/>
  <c r="P24" i="13" s="1"/>
  <c r="F323" i="8" l="1"/>
  <c r="D323" i="8"/>
  <c r="A325" i="13"/>
  <c r="T324" i="13"/>
  <c r="U323" i="13" s="1"/>
  <c r="S324" i="13"/>
  <c r="R324" i="13"/>
  <c r="M324" i="13"/>
  <c r="K324" i="13"/>
  <c r="F324" i="13"/>
  <c r="E324" i="13"/>
  <c r="A324" i="8"/>
  <c r="A324" i="6"/>
  <c r="D324" i="6" s="1"/>
  <c r="E25" i="11"/>
  <c r="P25" i="13" s="1"/>
  <c r="H22" i="8"/>
  <c r="J22" i="13" s="1"/>
  <c r="F324" i="8" l="1"/>
  <c r="D324" i="8"/>
  <c r="A326" i="13"/>
  <c r="T325" i="13"/>
  <c r="U324" i="13" s="1"/>
  <c r="S325" i="13"/>
  <c r="R325" i="13"/>
  <c r="M325" i="13"/>
  <c r="K325" i="13"/>
  <c r="F325" i="13"/>
  <c r="E325" i="13"/>
  <c r="A325" i="8"/>
  <c r="A325" i="6"/>
  <c r="D325" i="6" s="1"/>
  <c r="H23" i="8"/>
  <c r="J23" i="13" s="1"/>
  <c r="E26" i="11"/>
  <c r="P26" i="13" s="1"/>
  <c r="F325" i="8" l="1"/>
  <c r="D325" i="8"/>
  <c r="A327" i="13"/>
  <c r="T326" i="13"/>
  <c r="U325" i="13" s="1"/>
  <c r="S326" i="13"/>
  <c r="R326" i="13"/>
  <c r="M326" i="13"/>
  <c r="K326" i="13"/>
  <c r="F326" i="13"/>
  <c r="E326" i="13"/>
  <c r="A326" i="8"/>
  <c r="A326" i="6"/>
  <c r="D326" i="6" s="1"/>
  <c r="E27" i="11"/>
  <c r="P27" i="13" s="1"/>
  <c r="H24" i="8"/>
  <c r="J24" i="13" s="1"/>
  <c r="F326" i="8" l="1"/>
  <c r="D326" i="8"/>
  <c r="A328" i="13"/>
  <c r="T327" i="13"/>
  <c r="U326" i="13" s="1"/>
  <c r="R327" i="13"/>
  <c r="M327" i="13"/>
  <c r="K327" i="13"/>
  <c r="F327" i="13"/>
  <c r="E327" i="13"/>
  <c r="A327" i="8"/>
  <c r="A327" i="6"/>
  <c r="H25" i="8"/>
  <c r="J25" i="13" s="1"/>
  <c r="E28" i="11"/>
  <c r="P28" i="13" s="1"/>
  <c r="F327" i="8" l="1"/>
  <c r="D327" i="8"/>
  <c r="A329" i="13"/>
  <c r="T328" i="13"/>
  <c r="U327" i="13" s="1"/>
  <c r="R328" i="13"/>
  <c r="M328" i="13"/>
  <c r="K328" i="13"/>
  <c r="F328" i="13"/>
  <c r="E328" i="13"/>
  <c r="A328" i="8"/>
  <c r="A328" i="6"/>
  <c r="E29" i="11"/>
  <c r="P29" i="13" s="1"/>
  <c r="H26" i="8"/>
  <c r="J26" i="13" s="1"/>
  <c r="F328" i="8" l="1"/>
  <c r="D328" i="8"/>
  <c r="A330" i="13"/>
  <c r="T329" i="13"/>
  <c r="U328" i="13" s="1"/>
  <c r="K329" i="13"/>
  <c r="E329" i="13"/>
  <c r="A329" i="8"/>
  <c r="A329" i="6"/>
  <c r="H27" i="8"/>
  <c r="J27" i="13" s="1"/>
  <c r="E30" i="11"/>
  <c r="P30" i="13" s="1"/>
  <c r="F329" i="8" l="1"/>
  <c r="D329" i="8"/>
  <c r="A331" i="13"/>
  <c r="T330" i="13"/>
  <c r="U329" i="13" s="1"/>
  <c r="K330" i="13"/>
  <c r="E330" i="13"/>
  <c r="A330" i="8"/>
  <c r="A330" i="6"/>
  <c r="E31" i="11"/>
  <c r="P31" i="13" s="1"/>
  <c r="H28" i="8"/>
  <c r="J28" i="13" s="1"/>
  <c r="F330" i="8" l="1"/>
  <c r="D330" i="8"/>
  <c r="A332" i="13"/>
  <c r="T331" i="13"/>
  <c r="U330" i="13" s="1"/>
  <c r="A331" i="8"/>
  <c r="A331" i="6"/>
  <c r="H29" i="8"/>
  <c r="J29" i="13" s="1"/>
  <c r="E32" i="11"/>
  <c r="P32" i="13" s="1"/>
  <c r="F331" i="8" l="1"/>
  <c r="D331" i="8"/>
  <c r="A333" i="13"/>
  <c r="T332" i="13"/>
  <c r="U331" i="13" s="1"/>
  <c r="A332" i="8"/>
  <c r="A332" i="6"/>
  <c r="E33" i="11"/>
  <c r="P33" i="13" s="1"/>
  <c r="H30" i="8"/>
  <c r="J30" i="13" s="1"/>
  <c r="F332" i="8" l="1"/>
  <c r="D332" i="8"/>
  <c r="A334" i="13"/>
  <c r="T333" i="13"/>
  <c r="U332" i="13" s="1"/>
  <c r="A333" i="8"/>
  <c r="A333" i="6"/>
  <c r="H31" i="8"/>
  <c r="J31" i="13" s="1"/>
  <c r="E34" i="11"/>
  <c r="P34" i="13" s="1"/>
  <c r="F333" i="8" l="1"/>
  <c r="D333" i="8"/>
  <c r="A335" i="13"/>
  <c r="T334" i="13"/>
  <c r="U333" i="13" s="1"/>
  <c r="A334" i="8"/>
  <c r="F334" i="8" s="1"/>
  <c r="A334" i="6"/>
  <c r="E35" i="11"/>
  <c r="P35" i="13" s="1"/>
  <c r="H32" i="8"/>
  <c r="J32" i="13" s="1"/>
  <c r="A336" i="13" l="1"/>
  <c r="A336" i="8" s="1"/>
  <c r="T335" i="13"/>
  <c r="A335" i="8"/>
  <c r="H33" i="8"/>
  <c r="J33" i="13" s="1"/>
  <c r="E36" i="11"/>
  <c r="P36" i="13" s="1"/>
  <c r="U334" i="13" l="1"/>
  <c r="U335" i="13"/>
  <c r="E37" i="11"/>
  <c r="P37" i="13" s="1"/>
  <c r="H34" i="8"/>
  <c r="J34" i="13" s="1"/>
  <c r="H35" i="8" l="1"/>
  <c r="J35" i="13" s="1"/>
  <c r="E38" i="11"/>
  <c r="P38" i="13" s="1"/>
  <c r="E39" i="11" l="1"/>
  <c r="P39" i="13" s="1"/>
  <c r="H36" i="8"/>
  <c r="J36" i="13" s="1"/>
  <c r="H37" i="8" l="1"/>
  <c r="J37" i="13" s="1"/>
  <c r="E40" i="11"/>
  <c r="P40" i="13" s="1"/>
  <c r="H38" i="8" l="1"/>
  <c r="J38" i="13" s="1"/>
  <c r="H39" i="8" l="1"/>
  <c r="J39" i="13" s="1"/>
  <c r="H40" i="8" l="1"/>
  <c r="J40" i="13" s="1"/>
  <c r="B3" i="5"/>
  <c r="C3" i="5" s="1"/>
  <c r="D3" i="5"/>
  <c r="E3" i="5"/>
  <c r="F3" i="5" l="1"/>
  <c r="D3" i="13" s="1"/>
  <c r="T3" i="13" s="1"/>
  <c r="U2" i="13" s="1"/>
  <c r="B4" i="5"/>
  <c r="C4" i="5" s="1"/>
  <c r="B5" i="5"/>
  <c r="B6" i="5"/>
  <c r="B40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1" i="5"/>
  <c r="C41" i="5" s="1"/>
  <c r="B42" i="5"/>
  <c r="C42" i="5" s="1"/>
  <c r="B43" i="5"/>
  <c r="C43" i="5" s="1"/>
  <c r="B44" i="5"/>
  <c r="C44" i="5" s="1"/>
  <c r="B45" i="5"/>
  <c r="C45" i="5" s="1"/>
  <c r="B46" i="5"/>
  <c r="C46" i="5" s="1"/>
  <c r="B47" i="5"/>
  <c r="C47" i="5" s="1"/>
  <c r="B48" i="5"/>
  <c r="C48" i="5" s="1"/>
  <c r="B49" i="5"/>
  <c r="C49" i="5" s="1"/>
  <c r="B50" i="5"/>
  <c r="C50" i="5" s="1"/>
  <c r="B51" i="5"/>
  <c r="C51" i="5" s="1"/>
  <c r="B52" i="5"/>
  <c r="C52" i="5" s="1"/>
  <c r="B53" i="5"/>
  <c r="C53" i="5" s="1"/>
  <c r="B54" i="5"/>
  <c r="C54" i="5" s="1"/>
  <c r="B55" i="5"/>
  <c r="C55" i="5" s="1"/>
  <c r="B56" i="5"/>
  <c r="C56" i="5" s="1"/>
  <c r="B57" i="5"/>
  <c r="C57" i="5" s="1"/>
  <c r="B58" i="5"/>
  <c r="C58" i="5" s="1"/>
  <c r="B59" i="5"/>
  <c r="C59" i="5" s="1"/>
  <c r="B60" i="5"/>
  <c r="C60" i="5" s="1"/>
  <c r="B61" i="5"/>
  <c r="C61" i="5" s="1"/>
  <c r="B62" i="5"/>
  <c r="C62" i="5" s="1"/>
  <c r="B63" i="5"/>
  <c r="C63" i="5" s="1"/>
  <c r="B64" i="5"/>
  <c r="C64" i="5" s="1"/>
  <c r="B65" i="5"/>
  <c r="C65" i="5" s="1"/>
  <c r="C66" i="5"/>
  <c r="E66" i="5"/>
  <c r="D66" i="5"/>
  <c r="B66" i="5"/>
  <c r="C67" i="5"/>
  <c r="E67" i="5"/>
  <c r="D67" i="5"/>
  <c r="B67" i="5"/>
  <c r="C68" i="5"/>
  <c r="E68" i="5"/>
  <c r="D68" i="5"/>
  <c r="B68" i="5"/>
  <c r="C69" i="5"/>
  <c r="E69" i="5"/>
  <c r="D69" i="5"/>
  <c r="B69" i="5"/>
  <c r="C70" i="5"/>
  <c r="E70" i="5"/>
  <c r="D70" i="5"/>
  <c r="B70" i="5"/>
  <c r="C71" i="5"/>
  <c r="E71" i="5"/>
  <c r="D71" i="5"/>
  <c r="B71" i="5"/>
  <c r="C72" i="5"/>
  <c r="E72" i="5"/>
  <c r="D72" i="5"/>
  <c r="B72" i="5"/>
  <c r="C73" i="5"/>
  <c r="E73" i="5"/>
  <c r="D73" i="5"/>
  <c r="B73" i="5"/>
  <c r="C74" i="5"/>
  <c r="E74" i="5"/>
  <c r="D74" i="5"/>
  <c r="B74" i="5"/>
  <c r="C75" i="5"/>
  <c r="E75" i="5"/>
  <c r="D75" i="5"/>
  <c r="B75" i="5"/>
  <c r="C76" i="5"/>
  <c r="E76" i="5"/>
  <c r="D76" i="5"/>
  <c r="B76" i="5"/>
  <c r="C77" i="5"/>
  <c r="E77" i="5"/>
  <c r="D77" i="5"/>
  <c r="B77" i="5"/>
  <c r="C78" i="5"/>
  <c r="E78" i="5"/>
  <c r="D78" i="5"/>
  <c r="B78" i="5"/>
  <c r="C79" i="5"/>
  <c r="E79" i="5"/>
  <c r="D79" i="5"/>
  <c r="B79" i="5"/>
  <c r="C80" i="5"/>
  <c r="E80" i="5"/>
  <c r="D80" i="5"/>
  <c r="B80" i="5"/>
  <c r="C81" i="5"/>
  <c r="E81" i="5"/>
  <c r="D81" i="5"/>
  <c r="B81" i="5"/>
  <c r="C82" i="5"/>
  <c r="E82" i="5"/>
  <c r="D82" i="5"/>
  <c r="B82" i="5"/>
  <c r="D4" i="5"/>
  <c r="D5" i="5" s="1"/>
  <c r="D6" i="5" s="1"/>
  <c r="D7" i="5" s="1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A291" i="5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E4" i="5"/>
  <c r="S3" i="13" l="1"/>
  <c r="C38" i="5"/>
  <c r="C30" i="5"/>
  <c r="C22" i="5"/>
  <c r="C14" i="5"/>
  <c r="C34" i="5"/>
  <c r="C26" i="5"/>
  <c r="C18" i="5"/>
  <c r="C10" i="5"/>
  <c r="C3" i="13"/>
  <c r="I3" i="13"/>
  <c r="G3" i="13"/>
  <c r="C39" i="5"/>
  <c r="C31" i="5"/>
  <c r="C23" i="5"/>
  <c r="C15" i="5"/>
  <c r="C7" i="5"/>
  <c r="M3" i="13"/>
  <c r="K3" i="13"/>
  <c r="Q3" i="13"/>
  <c r="C36" i="5"/>
  <c r="C28" i="5"/>
  <c r="C20" i="5"/>
  <c r="C12" i="5"/>
  <c r="C5" i="5"/>
  <c r="O3" i="13"/>
  <c r="C35" i="5"/>
  <c r="C27" i="5"/>
  <c r="C19" i="5"/>
  <c r="C11" i="5"/>
  <c r="E3" i="13"/>
  <c r="B3" i="19"/>
  <c r="C3" i="19" s="1"/>
  <c r="C32" i="5"/>
  <c r="C24" i="5"/>
  <c r="C16" i="5"/>
  <c r="C8" i="5"/>
  <c r="C305" i="5"/>
  <c r="A306" i="5"/>
  <c r="C37" i="5"/>
  <c r="C29" i="5"/>
  <c r="C21" i="5"/>
  <c r="C13" i="5"/>
  <c r="C6" i="5"/>
  <c r="F4" i="5"/>
  <c r="D4" i="13" s="1"/>
  <c r="T4" i="13" s="1"/>
  <c r="C33" i="5"/>
  <c r="C25" i="5"/>
  <c r="C17" i="5"/>
  <c r="C9" i="5"/>
  <c r="C304" i="5"/>
  <c r="F304" i="5"/>
  <c r="C303" i="5"/>
  <c r="F303" i="5"/>
  <c r="C302" i="5"/>
  <c r="F302" i="5"/>
  <c r="C301" i="5"/>
  <c r="F301" i="5"/>
  <c r="C300" i="5"/>
  <c r="F300" i="5"/>
  <c r="C299" i="5"/>
  <c r="F299" i="5"/>
  <c r="C298" i="5"/>
  <c r="F298" i="5"/>
  <c r="C297" i="5"/>
  <c r="F297" i="5"/>
  <c r="C296" i="5"/>
  <c r="F296" i="5"/>
  <c r="C295" i="5"/>
  <c r="F295" i="5"/>
  <c r="C294" i="5"/>
  <c r="F294" i="5"/>
  <c r="C293" i="5"/>
  <c r="F293" i="5"/>
  <c r="C292" i="5"/>
  <c r="F292" i="5"/>
  <c r="C291" i="5"/>
  <c r="F291" i="5"/>
  <c r="C40" i="5"/>
  <c r="E5" i="5"/>
  <c r="F5" i="5" s="1"/>
  <c r="D5" i="13" s="1"/>
  <c r="T5" i="13" s="1"/>
  <c r="U4" i="13" s="1"/>
  <c r="C212" i="5"/>
  <c r="E212" i="5"/>
  <c r="D212" i="5"/>
  <c r="C211" i="5"/>
  <c r="E211" i="5"/>
  <c r="D211" i="5"/>
  <c r="B211" i="5"/>
  <c r="C210" i="5"/>
  <c r="E210" i="5"/>
  <c r="D210" i="5"/>
  <c r="B210" i="5"/>
  <c r="C209" i="5"/>
  <c r="E209" i="5"/>
  <c r="D209" i="5"/>
  <c r="B209" i="5"/>
  <c r="C208" i="5"/>
  <c r="E208" i="5"/>
  <c r="D208" i="5"/>
  <c r="B208" i="5"/>
  <c r="C207" i="5"/>
  <c r="E207" i="5"/>
  <c r="D207" i="5"/>
  <c r="B207" i="5"/>
  <c r="C206" i="5"/>
  <c r="E206" i="5"/>
  <c r="D206" i="5"/>
  <c r="B206" i="5"/>
  <c r="C205" i="5"/>
  <c r="E205" i="5"/>
  <c r="D205" i="5"/>
  <c r="B205" i="5"/>
  <c r="C204" i="5"/>
  <c r="E204" i="5"/>
  <c r="D204" i="5"/>
  <c r="B204" i="5"/>
  <c r="C203" i="5"/>
  <c r="E203" i="5"/>
  <c r="D203" i="5"/>
  <c r="B203" i="5"/>
  <c r="C202" i="5"/>
  <c r="E202" i="5"/>
  <c r="D202" i="5"/>
  <c r="B202" i="5"/>
  <c r="C201" i="5"/>
  <c r="E201" i="5"/>
  <c r="D201" i="5"/>
  <c r="B201" i="5"/>
  <c r="C200" i="5"/>
  <c r="E200" i="5"/>
  <c r="D200" i="5"/>
  <c r="B200" i="5"/>
  <c r="C199" i="5"/>
  <c r="E199" i="5"/>
  <c r="D199" i="5"/>
  <c r="B199" i="5"/>
  <c r="C198" i="5"/>
  <c r="E198" i="5"/>
  <c r="D198" i="5"/>
  <c r="B198" i="5"/>
  <c r="C197" i="5"/>
  <c r="E197" i="5"/>
  <c r="D197" i="5"/>
  <c r="B197" i="5"/>
  <c r="C196" i="5"/>
  <c r="E196" i="5"/>
  <c r="D196" i="5"/>
  <c r="B196" i="5"/>
  <c r="C195" i="5"/>
  <c r="E195" i="5"/>
  <c r="D195" i="5"/>
  <c r="B195" i="5"/>
  <c r="C194" i="5"/>
  <c r="E194" i="5"/>
  <c r="D194" i="5"/>
  <c r="B194" i="5"/>
  <c r="C193" i="5"/>
  <c r="E193" i="5"/>
  <c r="D193" i="5"/>
  <c r="B193" i="5"/>
  <c r="C192" i="5"/>
  <c r="E192" i="5"/>
  <c r="D192" i="5"/>
  <c r="B192" i="5"/>
  <c r="C191" i="5"/>
  <c r="E191" i="5"/>
  <c r="D191" i="5"/>
  <c r="B191" i="5"/>
  <c r="C190" i="5"/>
  <c r="E190" i="5"/>
  <c r="D190" i="5"/>
  <c r="B190" i="5"/>
  <c r="C189" i="5"/>
  <c r="E189" i="5"/>
  <c r="D189" i="5"/>
  <c r="B189" i="5"/>
  <c r="C188" i="5"/>
  <c r="E188" i="5"/>
  <c r="D188" i="5"/>
  <c r="B188" i="5"/>
  <c r="C187" i="5"/>
  <c r="E187" i="5"/>
  <c r="D187" i="5"/>
  <c r="B187" i="5"/>
  <c r="C186" i="5"/>
  <c r="E186" i="5"/>
  <c r="D186" i="5"/>
  <c r="B186" i="5"/>
  <c r="C185" i="5"/>
  <c r="E185" i="5"/>
  <c r="D185" i="5"/>
  <c r="B185" i="5"/>
  <c r="C184" i="5"/>
  <c r="E184" i="5"/>
  <c r="D184" i="5"/>
  <c r="B184" i="5"/>
  <c r="C183" i="5"/>
  <c r="E183" i="5"/>
  <c r="D183" i="5"/>
  <c r="B183" i="5"/>
  <c r="C182" i="5"/>
  <c r="E182" i="5"/>
  <c r="D182" i="5"/>
  <c r="B182" i="5"/>
  <c r="C181" i="5"/>
  <c r="E181" i="5"/>
  <c r="D181" i="5"/>
  <c r="B181" i="5"/>
  <c r="C180" i="5"/>
  <c r="E180" i="5"/>
  <c r="D180" i="5"/>
  <c r="B180" i="5"/>
  <c r="C179" i="5"/>
  <c r="E179" i="5"/>
  <c r="D179" i="5"/>
  <c r="B179" i="5"/>
  <c r="C178" i="5"/>
  <c r="E178" i="5"/>
  <c r="D178" i="5"/>
  <c r="B178" i="5"/>
  <c r="C177" i="5"/>
  <c r="E177" i="5"/>
  <c r="D177" i="5"/>
  <c r="B177" i="5"/>
  <c r="C176" i="5"/>
  <c r="E176" i="5"/>
  <c r="D176" i="5"/>
  <c r="B176" i="5"/>
  <c r="C175" i="5"/>
  <c r="E175" i="5"/>
  <c r="D175" i="5"/>
  <c r="B175" i="5"/>
  <c r="C174" i="5"/>
  <c r="E174" i="5"/>
  <c r="D174" i="5"/>
  <c r="B174" i="5"/>
  <c r="C173" i="5"/>
  <c r="E173" i="5"/>
  <c r="D173" i="5"/>
  <c r="B173" i="5"/>
  <c r="C172" i="5"/>
  <c r="E172" i="5"/>
  <c r="D172" i="5"/>
  <c r="B172" i="5"/>
  <c r="C171" i="5"/>
  <c r="E171" i="5"/>
  <c r="D171" i="5"/>
  <c r="B171" i="5"/>
  <c r="C170" i="5"/>
  <c r="E170" i="5"/>
  <c r="D170" i="5"/>
  <c r="B170" i="5"/>
  <c r="C169" i="5"/>
  <c r="E169" i="5"/>
  <c r="D169" i="5"/>
  <c r="B169" i="5"/>
  <c r="C168" i="5"/>
  <c r="E168" i="5"/>
  <c r="D168" i="5"/>
  <c r="B168" i="5"/>
  <c r="C167" i="5"/>
  <c r="E167" i="5"/>
  <c r="D167" i="5"/>
  <c r="B167" i="5"/>
  <c r="C166" i="5"/>
  <c r="E166" i="5"/>
  <c r="D166" i="5"/>
  <c r="B166" i="5"/>
  <c r="C165" i="5"/>
  <c r="E165" i="5"/>
  <c r="D165" i="5"/>
  <c r="B165" i="5"/>
  <c r="C164" i="5"/>
  <c r="E164" i="5"/>
  <c r="D164" i="5"/>
  <c r="B164" i="5"/>
  <c r="C163" i="5"/>
  <c r="E163" i="5"/>
  <c r="D163" i="5"/>
  <c r="B163" i="5"/>
  <c r="C162" i="5"/>
  <c r="E162" i="5"/>
  <c r="D162" i="5"/>
  <c r="B162" i="5"/>
  <c r="C161" i="5"/>
  <c r="E161" i="5"/>
  <c r="D161" i="5"/>
  <c r="B161" i="5"/>
  <c r="C160" i="5"/>
  <c r="E160" i="5"/>
  <c r="D160" i="5"/>
  <c r="B160" i="5"/>
  <c r="C159" i="5"/>
  <c r="E159" i="5"/>
  <c r="D159" i="5"/>
  <c r="B159" i="5"/>
  <c r="C158" i="5"/>
  <c r="E158" i="5"/>
  <c r="D158" i="5"/>
  <c r="B158" i="5"/>
  <c r="C157" i="5"/>
  <c r="E157" i="5"/>
  <c r="D157" i="5"/>
  <c r="B157" i="5"/>
  <c r="C156" i="5"/>
  <c r="E156" i="5"/>
  <c r="D156" i="5"/>
  <c r="B156" i="5"/>
  <c r="C155" i="5"/>
  <c r="E155" i="5"/>
  <c r="D155" i="5"/>
  <c r="B155" i="5"/>
  <c r="C154" i="5"/>
  <c r="E154" i="5"/>
  <c r="D154" i="5"/>
  <c r="B154" i="5"/>
  <c r="C153" i="5"/>
  <c r="E153" i="5"/>
  <c r="D153" i="5"/>
  <c r="B153" i="5"/>
  <c r="C152" i="5"/>
  <c r="E152" i="5"/>
  <c r="D152" i="5"/>
  <c r="B152" i="5"/>
  <c r="C151" i="5"/>
  <c r="E151" i="5"/>
  <c r="D151" i="5"/>
  <c r="B151" i="5"/>
  <c r="C150" i="5"/>
  <c r="E150" i="5"/>
  <c r="D150" i="5"/>
  <c r="B150" i="5"/>
  <c r="C149" i="5"/>
  <c r="E149" i="5"/>
  <c r="D149" i="5"/>
  <c r="B149" i="5"/>
  <c r="C148" i="5"/>
  <c r="E148" i="5"/>
  <c r="D148" i="5"/>
  <c r="B148" i="5"/>
  <c r="C147" i="5"/>
  <c r="E147" i="5"/>
  <c r="D147" i="5"/>
  <c r="B147" i="5"/>
  <c r="C146" i="5"/>
  <c r="E146" i="5"/>
  <c r="D146" i="5"/>
  <c r="B146" i="5"/>
  <c r="C145" i="5"/>
  <c r="E145" i="5"/>
  <c r="D145" i="5"/>
  <c r="B145" i="5"/>
  <c r="C144" i="5"/>
  <c r="E144" i="5"/>
  <c r="D144" i="5"/>
  <c r="B144" i="5"/>
  <c r="C143" i="5"/>
  <c r="E143" i="5"/>
  <c r="D143" i="5"/>
  <c r="B143" i="5"/>
  <c r="C142" i="5"/>
  <c r="E142" i="5"/>
  <c r="D142" i="5"/>
  <c r="B142" i="5"/>
  <c r="C141" i="5"/>
  <c r="E141" i="5"/>
  <c r="D141" i="5"/>
  <c r="B141" i="5"/>
  <c r="C140" i="5"/>
  <c r="E140" i="5"/>
  <c r="D140" i="5"/>
  <c r="B140" i="5"/>
  <c r="C139" i="5"/>
  <c r="E139" i="5"/>
  <c r="D139" i="5"/>
  <c r="B139" i="5"/>
  <c r="C138" i="5"/>
  <c r="E138" i="5"/>
  <c r="D138" i="5"/>
  <c r="B138" i="5"/>
  <c r="C137" i="5"/>
  <c r="E137" i="5"/>
  <c r="D137" i="5"/>
  <c r="B137" i="5"/>
  <c r="C136" i="5"/>
  <c r="E136" i="5"/>
  <c r="D136" i="5"/>
  <c r="B136" i="5"/>
  <c r="C135" i="5"/>
  <c r="E135" i="5"/>
  <c r="D135" i="5"/>
  <c r="B135" i="5"/>
  <c r="C134" i="5"/>
  <c r="E134" i="5"/>
  <c r="D134" i="5"/>
  <c r="B134" i="5"/>
  <c r="C133" i="5"/>
  <c r="E133" i="5"/>
  <c r="D133" i="5"/>
  <c r="B133" i="5"/>
  <c r="C132" i="5"/>
  <c r="E132" i="5"/>
  <c r="D132" i="5"/>
  <c r="B132" i="5"/>
  <c r="C131" i="5"/>
  <c r="E131" i="5"/>
  <c r="D131" i="5"/>
  <c r="B131" i="5"/>
  <c r="C130" i="5"/>
  <c r="E130" i="5"/>
  <c r="D130" i="5"/>
  <c r="B130" i="5"/>
  <c r="C129" i="5"/>
  <c r="E129" i="5"/>
  <c r="D129" i="5"/>
  <c r="B129" i="5"/>
  <c r="C128" i="5"/>
  <c r="E128" i="5"/>
  <c r="D128" i="5"/>
  <c r="B128" i="5"/>
  <c r="C127" i="5"/>
  <c r="E127" i="5"/>
  <c r="D127" i="5"/>
  <c r="B127" i="5"/>
  <c r="C126" i="5"/>
  <c r="E126" i="5"/>
  <c r="D126" i="5"/>
  <c r="B126" i="5"/>
  <c r="C125" i="5"/>
  <c r="E125" i="5"/>
  <c r="D125" i="5"/>
  <c r="B125" i="5"/>
  <c r="C124" i="5"/>
  <c r="E124" i="5"/>
  <c r="D124" i="5"/>
  <c r="B124" i="5"/>
  <c r="C123" i="5"/>
  <c r="E123" i="5"/>
  <c r="D123" i="5"/>
  <c r="B123" i="5"/>
  <c r="C122" i="5"/>
  <c r="E122" i="5"/>
  <c r="D122" i="5"/>
  <c r="B122" i="5"/>
  <c r="C121" i="5"/>
  <c r="E121" i="5"/>
  <c r="D121" i="5"/>
  <c r="B121" i="5"/>
  <c r="C120" i="5"/>
  <c r="E120" i="5"/>
  <c r="D120" i="5"/>
  <c r="B120" i="5"/>
  <c r="C119" i="5"/>
  <c r="E119" i="5"/>
  <c r="D119" i="5"/>
  <c r="B119" i="5"/>
  <c r="C118" i="5"/>
  <c r="E118" i="5"/>
  <c r="D118" i="5"/>
  <c r="B118" i="5"/>
  <c r="C117" i="5"/>
  <c r="E117" i="5"/>
  <c r="D117" i="5"/>
  <c r="B117" i="5"/>
  <c r="C116" i="5"/>
  <c r="E116" i="5"/>
  <c r="D116" i="5"/>
  <c r="B116" i="5"/>
  <c r="C115" i="5"/>
  <c r="E115" i="5"/>
  <c r="D115" i="5"/>
  <c r="B115" i="5"/>
  <c r="C114" i="5"/>
  <c r="E114" i="5"/>
  <c r="D114" i="5"/>
  <c r="B114" i="5"/>
  <c r="C113" i="5"/>
  <c r="E113" i="5"/>
  <c r="D113" i="5"/>
  <c r="B113" i="5"/>
  <c r="C112" i="5"/>
  <c r="E112" i="5"/>
  <c r="D112" i="5"/>
  <c r="B112" i="5"/>
  <c r="C111" i="5"/>
  <c r="E111" i="5"/>
  <c r="D111" i="5"/>
  <c r="B111" i="5"/>
  <c r="C110" i="5"/>
  <c r="E110" i="5"/>
  <c r="D110" i="5"/>
  <c r="B110" i="5"/>
  <c r="C109" i="5"/>
  <c r="E109" i="5"/>
  <c r="D109" i="5"/>
  <c r="B109" i="5"/>
  <c r="C108" i="5"/>
  <c r="E108" i="5"/>
  <c r="D108" i="5"/>
  <c r="B108" i="5"/>
  <c r="C107" i="5"/>
  <c r="E107" i="5"/>
  <c r="D107" i="5"/>
  <c r="B107" i="5"/>
  <c r="C106" i="5"/>
  <c r="E106" i="5"/>
  <c r="D106" i="5"/>
  <c r="B106" i="5"/>
  <c r="C105" i="5"/>
  <c r="E105" i="5"/>
  <c r="D105" i="5"/>
  <c r="B105" i="5"/>
  <c r="C104" i="5"/>
  <c r="E104" i="5"/>
  <c r="D104" i="5"/>
  <c r="B104" i="5"/>
  <c r="C103" i="5"/>
  <c r="E103" i="5"/>
  <c r="D103" i="5"/>
  <c r="B103" i="5"/>
  <c r="C102" i="5"/>
  <c r="E102" i="5"/>
  <c r="D102" i="5"/>
  <c r="B102" i="5"/>
  <c r="C101" i="5"/>
  <c r="E101" i="5"/>
  <c r="D101" i="5"/>
  <c r="B101" i="5"/>
  <c r="C100" i="5"/>
  <c r="E100" i="5"/>
  <c r="D100" i="5"/>
  <c r="B100" i="5"/>
  <c r="C99" i="5"/>
  <c r="E99" i="5"/>
  <c r="D99" i="5"/>
  <c r="B99" i="5"/>
  <c r="C98" i="5"/>
  <c r="E98" i="5"/>
  <c r="D98" i="5"/>
  <c r="B98" i="5"/>
  <c r="C97" i="5"/>
  <c r="E97" i="5"/>
  <c r="D97" i="5"/>
  <c r="B97" i="5"/>
  <c r="C96" i="5"/>
  <c r="E96" i="5"/>
  <c r="D96" i="5"/>
  <c r="B96" i="5"/>
  <c r="C95" i="5"/>
  <c r="E95" i="5"/>
  <c r="D95" i="5"/>
  <c r="B95" i="5"/>
  <c r="C94" i="5"/>
  <c r="E94" i="5"/>
  <c r="D94" i="5"/>
  <c r="B94" i="5"/>
  <c r="C93" i="5"/>
  <c r="E93" i="5"/>
  <c r="D93" i="5"/>
  <c r="B93" i="5"/>
  <c r="C92" i="5"/>
  <c r="E92" i="5"/>
  <c r="D92" i="5"/>
  <c r="B92" i="5"/>
  <c r="C91" i="5"/>
  <c r="E91" i="5"/>
  <c r="D91" i="5"/>
  <c r="B91" i="5"/>
  <c r="C90" i="5"/>
  <c r="E90" i="5"/>
  <c r="D90" i="5"/>
  <c r="B90" i="5"/>
  <c r="C89" i="5"/>
  <c r="E89" i="5"/>
  <c r="D89" i="5"/>
  <c r="B89" i="5"/>
  <c r="C88" i="5"/>
  <c r="E88" i="5"/>
  <c r="D88" i="5"/>
  <c r="B88" i="5"/>
  <c r="C87" i="5"/>
  <c r="E87" i="5"/>
  <c r="D87" i="5"/>
  <c r="B87" i="5"/>
  <c r="C86" i="5"/>
  <c r="E86" i="5"/>
  <c r="D86" i="5"/>
  <c r="B86" i="5"/>
  <c r="C85" i="5"/>
  <c r="E85" i="5"/>
  <c r="D85" i="5"/>
  <c r="B85" i="5"/>
  <c r="C84" i="5"/>
  <c r="E84" i="5"/>
  <c r="D84" i="5"/>
  <c r="B84" i="5"/>
  <c r="C83" i="5"/>
  <c r="E83" i="5"/>
  <c r="D83" i="5"/>
  <c r="B83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E223" i="5"/>
  <c r="D222" i="5"/>
  <c r="E222" i="5"/>
  <c r="D221" i="5"/>
  <c r="E221" i="5"/>
  <c r="D220" i="5"/>
  <c r="E220" i="5"/>
  <c r="B219" i="5"/>
  <c r="D219" i="5"/>
  <c r="E219" i="5"/>
  <c r="B218" i="5"/>
  <c r="D218" i="5"/>
  <c r="E218" i="5"/>
  <c r="B217" i="5"/>
  <c r="D217" i="5"/>
  <c r="E217" i="5"/>
  <c r="B216" i="5"/>
  <c r="D216" i="5"/>
  <c r="E216" i="5"/>
  <c r="B215" i="5"/>
  <c r="D215" i="5"/>
  <c r="E215" i="5"/>
  <c r="B214" i="5"/>
  <c r="D214" i="5"/>
  <c r="E214" i="5"/>
  <c r="B213" i="5"/>
  <c r="D213" i="5"/>
  <c r="E213" i="5"/>
  <c r="B212" i="5"/>
  <c r="S4" i="13" l="1"/>
  <c r="U3" i="13"/>
  <c r="B4" i="19"/>
  <c r="C4" i="19" s="1"/>
  <c r="C306" i="5"/>
  <c r="A307" i="5"/>
  <c r="S5" i="13"/>
  <c r="B5" i="19"/>
  <c r="O4" i="13"/>
  <c r="Q4" i="13"/>
  <c r="K4" i="13"/>
  <c r="M4" i="13"/>
  <c r="G4" i="13"/>
  <c r="I4" i="13"/>
  <c r="C4" i="13"/>
  <c r="E4" i="13"/>
  <c r="E6" i="5"/>
  <c r="F6" i="5" s="1"/>
  <c r="D6" i="13" s="1"/>
  <c r="T6" i="13" s="1"/>
  <c r="U5" i="13" s="1"/>
  <c r="C5" i="19" l="1"/>
  <c r="C307" i="5"/>
  <c r="A308" i="5"/>
  <c r="D307" i="5"/>
  <c r="S6" i="13"/>
  <c r="B6" i="19"/>
  <c r="C6" i="19" s="1"/>
  <c r="E7" i="5"/>
  <c r="F7" i="5" s="1"/>
  <c r="D7" i="13" s="1"/>
  <c r="T7" i="13" s="1"/>
  <c r="U6" i="13" s="1"/>
  <c r="C308" i="5" l="1"/>
  <c r="A309" i="5"/>
  <c r="D308" i="5"/>
  <c r="S7" i="13"/>
  <c r="B7" i="19"/>
  <c r="C7" i="19" s="1"/>
  <c r="O5" i="13"/>
  <c r="Q5" i="13"/>
  <c r="K5" i="13"/>
  <c r="M5" i="13"/>
  <c r="G5" i="13"/>
  <c r="I5" i="13"/>
  <c r="C5" i="13"/>
  <c r="E5" i="13"/>
  <c r="E8" i="5"/>
  <c r="F8" i="5" s="1"/>
  <c r="T8" i="13" s="1"/>
  <c r="U7" i="13" s="1"/>
  <c r="C309" i="5" l="1"/>
  <c r="A310" i="5"/>
  <c r="D309" i="5"/>
  <c r="S8" i="13"/>
  <c r="B8" i="19"/>
  <c r="C8" i="19" s="1"/>
  <c r="O6" i="13"/>
  <c r="Q6" i="13"/>
  <c r="K6" i="13"/>
  <c r="M6" i="13"/>
  <c r="G6" i="13"/>
  <c r="I6" i="13"/>
  <c r="C6" i="13"/>
  <c r="E6" i="13"/>
  <c r="E9" i="5"/>
  <c r="F9" i="5" s="1"/>
  <c r="D9" i="13" s="1"/>
  <c r="T9" i="13" s="1"/>
  <c r="U8" i="13" s="1"/>
  <c r="C310" i="5" l="1"/>
  <c r="A311" i="5"/>
  <c r="D310" i="5"/>
  <c r="S9" i="13"/>
  <c r="B9" i="19"/>
  <c r="C9" i="19" s="1"/>
  <c r="O7" i="13"/>
  <c r="Q7" i="13"/>
  <c r="K7" i="13"/>
  <c r="M7" i="13"/>
  <c r="G7" i="13"/>
  <c r="I7" i="13"/>
  <c r="C7" i="13"/>
  <c r="E7" i="13"/>
  <c r="E10" i="5"/>
  <c r="F10" i="5" s="1"/>
  <c r="D10" i="13" s="1"/>
  <c r="T10" i="13" s="1"/>
  <c r="U9" i="13" s="1"/>
  <c r="C311" i="5" l="1"/>
  <c r="A312" i="5"/>
  <c r="D311" i="5"/>
  <c r="S10" i="13"/>
  <c r="B10" i="19"/>
  <c r="C10" i="19" s="1"/>
  <c r="O8" i="13"/>
  <c r="Q8" i="13"/>
  <c r="K8" i="13"/>
  <c r="M8" i="13"/>
  <c r="G8" i="13"/>
  <c r="I8" i="13"/>
  <c r="C8" i="13"/>
  <c r="E8" i="13"/>
  <c r="E11" i="5"/>
  <c r="F11" i="5" s="1"/>
  <c r="D11" i="13" s="1"/>
  <c r="T11" i="13" s="1"/>
  <c r="U10" i="13" s="1"/>
  <c r="C312" i="5" l="1"/>
  <c r="A313" i="5"/>
  <c r="D312" i="5"/>
  <c r="S11" i="13"/>
  <c r="B11" i="19"/>
  <c r="C11" i="19" s="1"/>
  <c r="O9" i="13"/>
  <c r="Q9" i="13"/>
  <c r="K9" i="13"/>
  <c r="M9" i="13"/>
  <c r="G9" i="13"/>
  <c r="I9" i="13"/>
  <c r="C9" i="13"/>
  <c r="E9" i="13"/>
  <c r="E12" i="5"/>
  <c r="F12" i="5" s="1"/>
  <c r="D12" i="13" s="1"/>
  <c r="T12" i="13" s="1"/>
  <c r="U11" i="13" s="1"/>
  <c r="C313" i="5" l="1"/>
  <c r="A314" i="5"/>
  <c r="D313" i="5"/>
  <c r="S12" i="13"/>
  <c r="B12" i="19"/>
  <c r="C12" i="19" s="1"/>
  <c r="O10" i="13"/>
  <c r="Q10" i="13"/>
  <c r="K10" i="13"/>
  <c r="M10" i="13"/>
  <c r="G10" i="13"/>
  <c r="I10" i="13"/>
  <c r="C10" i="13"/>
  <c r="E10" i="13"/>
  <c r="E13" i="5"/>
  <c r="F13" i="5" s="1"/>
  <c r="D13" i="13" s="1"/>
  <c r="T13" i="13" s="1"/>
  <c r="U12" i="13" s="1"/>
  <c r="C314" i="5" l="1"/>
  <c r="A315" i="5"/>
  <c r="D314" i="5"/>
  <c r="S13" i="13"/>
  <c r="B13" i="19"/>
  <c r="C13" i="19" s="1"/>
  <c r="O11" i="13"/>
  <c r="Q11" i="13"/>
  <c r="K11" i="13"/>
  <c r="M11" i="13"/>
  <c r="G11" i="13"/>
  <c r="I11" i="13"/>
  <c r="C11" i="13"/>
  <c r="E11" i="13"/>
  <c r="E14" i="5"/>
  <c r="F14" i="5" s="1"/>
  <c r="D14" i="13" s="1"/>
  <c r="T14" i="13" s="1"/>
  <c r="U13" i="13" s="1"/>
  <c r="C315" i="5" l="1"/>
  <c r="A316" i="5"/>
  <c r="D315" i="5"/>
  <c r="S14" i="13"/>
  <c r="B14" i="19"/>
  <c r="C14" i="19" s="1"/>
  <c r="O12" i="13"/>
  <c r="Q12" i="13"/>
  <c r="K12" i="13"/>
  <c r="M12" i="13"/>
  <c r="G12" i="13"/>
  <c r="I12" i="13"/>
  <c r="C12" i="13"/>
  <c r="E12" i="13"/>
  <c r="E15" i="5"/>
  <c r="F15" i="5" s="1"/>
  <c r="D15" i="13" s="1"/>
  <c r="T15" i="13" s="1"/>
  <c r="U14" i="13" s="1"/>
  <c r="C316" i="5" l="1"/>
  <c r="A317" i="5"/>
  <c r="D316" i="5"/>
  <c r="S15" i="13"/>
  <c r="B15" i="19"/>
  <c r="C15" i="19" s="1"/>
  <c r="O13" i="13"/>
  <c r="Q13" i="13"/>
  <c r="K13" i="13"/>
  <c r="M13" i="13"/>
  <c r="G13" i="13"/>
  <c r="I13" i="13"/>
  <c r="C13" i="13"/>
  <c r="E13" i="13"/>
  <c r="E16" i="5"/>
  <c r="F16" i="5" s="1"/>
  <c r="D16" i="13" s="1"/>
  <c r="T16" i="13" s="1"/>
  <c r="U15" i="13" s="1"/>
  <c r="C317" i="5" l="1"/>
  <c r="A318" i="5"/>
  <c r="D317" i="5"/>
  <c r="S16" i="13"/>
  <c r="B16" i="19"/>
  <c r="C16" i="19" s="1"/>
  <c r="O14" i="13"/>
  <c r="Q14" i="13"/>
  <c r="K14" i="13"/>
  <c r="M14" i="13"/>
  <c r="G14" i="13"/>
  <c r="I14" i="13"/>
  <c r="C14" i="13"/>
  <c r="E14" i="13"/>
  <c r="E17" i="5"/>
  <c r="F17" i="5" s="1"/>
  <c r="D17" i="13" s="1"/>
  <c r="T17" i="13" s="1"/>
  <c r="U16" i="13" s="1"/>
  <c r="C318" i="5" l="1"/>
  <c r="A319" i="5"/>
  <c r="D318" i="5"/>
  <c r="S17" i="13"/>
  <c r="B17" i="19"/>
  <c r="C17" i="19" s="1"/>
  <c r="O15" i="13"/>
  <c r="Q15" i="13"/>
  <c r="K15" i="13"/>
  <c r="M15" i="13"/>
  <c r="G15" i="13"/>
  <c r="I15" i="13"/>
  <c r="C15" i="13"/>
  <c r="E15" i="13"/>
  <c r="E18" i="5"/>
  <c r="F18" i="5" s="1"/>
  <c r="D18" i="13" s="1"/>
  <c r="T18" i="13" s="1"/>
  <c r="U17" i="13" s="1"/>
  <c r="D319" i="5" l="1"/>
  <c r="A320" i="5"/>
  <c r="S18" i="13"/>
  <c r="B18" i="19"/>
  <c r="C18" i="19" s="1"/>
  <c r="O16" i="13"/>
  <c r="Q16" i="13"/>
  <c r="K16" i="13"/>
  <c r="M16" i="13"/>
  <c r="G16" i="13"/>
  <c r="I16" i="13"/>
  <c r="C16" i="13"/>
  <c r="E16" i="13"/>
  <c r="E19" i="5"/>
  <c r="F19" i="5" s="1"/>
  <c r="D19" i="13" s="1"/>
  <c r="T19" i="13" s="1"/>
  <c r="U18" i="13" s="1"/>
  <c r="D320" i="5" l="1"/>
  <c r="A321" i="5"/>
  <c r="S19" i="13"/>
  <c r="B19" i="19"/>
  <c r="C19" i="19" s="1"/>
  <c r="O17" i="13"/>
  <c r="Q17" i="13"/>
  <c r="K17" i="13"/>
  <c r="M17" i="13"/>
  <c r="G17" i="13"/>
  <c r="I17" i="13"/>
  <c r="C17" i="13"/>
  <c r="E17" i="13"/>
  <c r="E20" i="5"/>
  <c r="F20" i="5" s="1"/>
  <c r="D20" i="13" s="1"/>
  <c r="T20" i="13" s="1"/>
  <c r="U19" i="13" s="1"/>
  <c r="D321" i="5" l="1"/>
  <c r="A322" i="5"/>
  <c r="D322" i="5" s="1"/>
  <c r="S20" i="13"/>
  <c r="B20" i="19"/>
  <c r="C20" i="19" s="1"/>
  <c r="O18" i="13"/>
  <c r="Q18" i="13"/>
  <c r="K18" i="13"/>
  <c r="M18" i="13"/>
  <c r="G18" i="13"/>
  <c r="I18" i="13"/>
  <c r="C18" i="13"/>
  <c r="E18" i="13"/>
  <c r="E21" i="5"/>
  <c r="F21" i="5" s="1"/>
  <c r="D21" i="13" s="1"/>
  <c r="T21" i="13" s="1"/>
  <c r="U20" i="13" s="1"/>
  <c r="S21" i="13" l="1"/>
  <c r="B21" i="19"/>
  <c r="C21" i="19" s="1"/>
  <c r="O19" i="13"/>
  <c r="Q19" i="13"/>
  <c r="K19" i="13"/>
  <c r="M19" i="13"/>
  <c r="G19" i="13"/>
  <c r="I19" i="13"/>
  <c r="C19" i="13"/>
  <c r="E19" i="13"/>
  <c r="E22" i="5"/>
  <c r="F22" i="5" s="1"/>
  <c r="D22" i="13" s="1"/>
  <c r="T22" i="13" s="1"/>
  <c r="U21" i="13" s="1"/>
  <c r="S22" i="13" l="1"/>
  <c r="B22" i="19"/>
  <c r="C22" i="19" s="1"/>
  <c r="O20" i="13"/>
  <c r="Q20" i="13"/>
  <c r="K20" i="13"/>
  <c r="M20" i="13"/>
  <c r="G20" i="13"/>
  <c r="I20" i="13"/>
  <c r="C20" i="13"/>
  <c r="E20" i="13"/>
  <c r="E23" i="5"/>
  <c r="F23" i="5" s="1"/>
  <c r="D23" i="13" s="1"/>
  <c r="T23" i="13" s="1"/>
  <c r="U22" i="13" s="1"/>
  <c r="S23" i="13" l="1"/>
  <c r="B23" i="19"/>
  <c r="C23" i="19" s="1"/>
  <c r="O21" i="13"/>
  <c r="Q21" i="13"/>
  <c r="K21" i="13"/>
  <c r="M21" i="13"/>
  <c r="G21" i="13"/>
  <c r="I21" i="13"/>
  <c r="C21" i="13"/>
  <c r="E21" i="13"/>
  <c r="E24" i="5"/>
  <c r="F24" i="5" s="1"/>
  <c r="D24" i="13" s="1"/>
  <c r="T24" i="13" s="1"/>
  <c r="U23" i="13" s="1"/>
  <c r="S24" i="13" l="1"/>
  <c r="B24" i="19"/>
  <c r="C24" i="19" s="1"/>
  <c r="O22" i="13"/>
  <c r="Q22" i="13"/>
  <c r="K22" i="13"/>
  <c r="M22" i="13"/>
  <c r="G22" i="13"/>
  <c r="I22" i="13"/>
  <c r="C22" i="13"/>
  <c r="E22" i="13"/>
  <c r="E25" i="5"/>
  <c r="F25" i="5" s="1"/>
  <c r="D25" i="13" s="1"/>
  <c r="T25" i="13" s="1"/>
  <c r="U24" i="13" s="1"/>
  <c r="S25" i="13" l="1"/>
  <c r="B25" i="19"/>
  <c r="C25" i="19" s="1"/>
  <c r="O23" i="13"/>
  <c r="Q23" i="13"/>
  <c r="K23" i="13"/>
  <c r="M23" i="13"/>
  <c r="G23" i="13"/>
  <c r="I23" i="13"/>
  <c r="C23" i="13"/>
  <c r="E23" i="13"/>
  <c r="E26" i="5"/>
  <c r="F26" i="5" s="1"/>
  <c r="D26" i="13" s="1"/>
  <c r="T26" i="13" s="1"/>
  <c r="U25" i="13" s="1"/>
  <c r="S26" i="13" l="1"/>
  <c r="B26" i="19"/>
  <c r="C26" i="19" s="1"/>
  <c r="O24" i="13"/>
  <c r="Q24" i="13"/>
  <c r="K24" i="13"/>
  <c r="M24" i="13"/>
  <c r="G24" i="13"/>
  <c r="I24" i="13"/>
  <c r="C24" i="13"/>
  <c r="E24" i="13"/>
  <c r="E27" i="5"/>
  <c r="F27" i="5" s="1"/>
  <c r="D27" i="13" s="1"/>
  <c r="T27" i="13" s="1"/>
  <c r="U26" i="13" s="1"/>
  <c r="S27" i="13" l="1"/>
  <c r="B27" i="19"/>
  <c r="C27" i="19" s="1"/>
  <c r="O25" i="13"/>
  <c r="Q25" i="13"/>
  <c r="K25" i="13"/>
  <c r="M25" i="13"/>
  <c r="G25" i="13"/>
  <c r="I25" i="13"/>
  <c r="C25" i="13"/>
  <c r="E25" i="13"/>
  <c r="E28" i="5"/>
  <c r="F28" i="5" s="1"/>
  <c r="D28" i="13" s="1"/>
  <c r="T28" i="13" s="1"/>
  <c r="U27" i="13" s="1"/>
  <c r="S28" i="13" l="1"/>
  <c r="B28" i="19"/>
  <c r="C28" i="19" s="1"/>
  <c r="O26" i="13"/>
  <c r="Q26" i="13"/>
  <c r="K26" i="13"/>
  <c r="M26" i="13"/>
  <c r="G26" i="13"/>
  <c r="I26" i="13"/>
  <c r="C26" i="13"/>
  <c r="E26" i="13"/>
  <c r="E29" i="5"/>
  <c r="F29" i="5" s="1"/>
  <c r="D29" i="13" s="1"/>
  <c r="T29" i="13" s="1"/>
  <c r="U28" i="13" s="1"/>
  <c r="S29" i="13" l="1"/>
  <c r="B29" i="19"/>
  <c r="C29" i="19" s="1"/>
  <c r="O27" i="13"/>
  <c r="Q27" i="13"/>
  <c r="K27" i="13"/>
  <c r="M27" i="13"/>
  <c r="G27" i="13"/>
  <c r="I27" i="13"/>
  <c r="C27" i="13"/>
  <c r="E27" i="13"/>
  <c r="E30" i="5"/>
  <c r="F30" i="5" s="1"/>
  <c r="D30" i="13" s="1"/>
  <c r="T30" i="13" s="1"/>
  <c r="U29" i="13" s="1"/>
  <c r="S30" i="13" l="1"/>
  <c r="B30" i="19"/>
  <c r="C30" i="19" s="1"/>
  <c r="O28" i="13"/>
  <c r="Q28" i="13"/>
  <c r="K28" i="13"/>
  <c r="M28" i="13"/>
  <c r="G28" i="13"/>
  <c r="I28" i="13"/>
  <c r="C28" i="13"/>
  <c r="E28" i="13"/>
  <c r="E31" i="5"/>
  <c r="F31" i="5" s="1"/>
  <c r="D31" i="13" s="1"/>
  <c r="T31" i="13" s="1"/>
  <c r="U30" i="13" s="1"/>
  <c r="S31" i="13" l="1"/>
  <c r="B31" i="19"/>
  <c r="C31" i="19" s="1"/>
  <c r="O29" i="13"/>
  <c r="Q29" i="13"/>
  <c r="K29" i="13"/>
  <c r="M29" i="13"/>
  <c r="G29" i="13"/>
  <c r="I29" i="13"/>
  <c r="C29" i="13"/>
  <c r="E29" i="13"/>
  <c r="E32" i="5"/>
  <c r="F32" i="5" s="1"/>
  <c r="D32" i="13" s="1"/>
  <c r="T32" i="13" s="1"/>
  <c r="U31" i="13" s="1"/>
  <c r="S32" i="13" l="1"/>
  <c r="B32" i="19"/>
  <c r="C32" i="19" s="1"/>
  <c r="O30" i="13"/>
  <c r="Q30" i="13"/>
  <c r="K30" i="13"/>
  <c r="M30" i="13"/>
  <c r="G30" i="13"/>
  <c r="I30" i="13"/>
  <c r="C30" i="13"/>
  <c r="E30" i="13"/>
  <c r="E33" i="5"/>
  <c r="F33" i="5" s="1"/>
  <c r="D33" i="13" s="1"/>
  <c r="T33" i="13" s="1"/>
  <c r="U32" i="13" s="1"/>
  <c r="S33" i="13" l="1"/>
  <c r="B33" i="19"/>
  <c r="C33" i="19" s="1"/>
  <c r="O31" i="13"/>
  <c r="Q31" i="13"/>
  <c r="K31" i="13"/>
  <c r="M31" i="13"/>
  <c r="G31" i="13"/>
  <c r="I31" i="13"/>
  <c r="C31" i="13"/>
  <c r="E31" i="13"/>
  <c r="E34" i="5"/>
  <c r="F34" i="5" s="1"/>
  <c r="D34" i="13" s="1"/>
  <c r="T34" i="13" s="1"/>
  <c r="U33" i="13" s="1"/>
  <c r="S34" i="13" l="1"/>
  <c r="B34" i="19"/>
  <c r="C34" i="19" s="1"/>
  <c r="O32" i="13"/>
  <c r="Q32" i="13"/>
  <c r="K32" i="13"/>
  <c r="M32" i="13"/>
  <c r="G32" i="13"/>
  <c r="I32" i="13"/>
  <c r="C32" i="13"/>
  <c r="E32" i="13"/>
  <c r="E35" i="5"/>
  <c r="F35" i="5" s="1"/>
  <c r="D35" i="13" s="1"/>
  <c r="T35" i="13" s="1"/>
  <c r="U34" i="13" s="1"/>
  <c r="S35" i="13" l="1"/>
  <c r="B35" i="19"/>
  <c r="C35" i="19" s="1"/>
  <c r="O33" i="13"/>
  <c r="Q33" i="13"/>
  <c r="K33" i="13"/>
  <c r="M33" i="13"/>
  <c r="G33" i="13"/>
  <c r="I33" i="13"/>
  <c r="C33" i="13"/>
  <c r="E33" i="13"/>
  <c r="E36" i="5"/>
  <c r="F36" i="5" s="1"/>
  <c r="D36" i="13" s="1"/>
  <c r="T36" i="13" s="1"/>
  <c r="U35" i="13" s="1"/>
  <c r="S36" i="13" l="1"/>
  <c r="B36" i="19"/>
  <c r="C36" i="19" s="1"/>
  <c r="O34" i="13"/>
  <c r="Q34" i="13"/>
  <c r="K34" i="13"/>
  <c r="M34" i="13"/>
  <c r="G34" i="13"/>
  <c r="I34" i="13"/>
  <c r="C34" i="13"/>
  <c r="E34" i="13"/>
  <c r="E37" i="5"/>
  <c r="F37" i="5" s="1"/>
  <c r="D37" i="13" s="1"/>
  <c r="T37" i="13" s="1"/>
  <c r="U36" i="13" s="1"/>
  <c r="S37" i="13" l="1"/>
  <c r="B37" i="19"/>
  <c r="C37" i="19" s="1"/>
  <c r="O35" i="13"/>
  <c r="Q35" i="13"/>
  <c r="K35" i="13"/>
  <c r="M35" i="13"/>
  <c r="G35" i="13"/>
  <c r="I35" i="13"/>
  <c r="C35" i="13"/>
  <c r="E35" i="13"/>
  <c r="E38" i="5"/>
  <c r="F38" i="5" s="1"/>
  <c r="D38" i="13" s="1"/>
  <c r="T38" i="13" s="1"/>
  <c r="U37" i="13" s="1"/>
  <c r="S38" i="13" l="1"/>
  <c r="B38" i="19"/>
  <c r="C38" i="19" s="1"/>
  <c r="O36" i="13"/>
  <c r="Q36" i="13"/>
  <c r="K36" i="13"/>
  <c r="M36" i="13"/>
  <c r="G36" i="13"/>
  <c r="I36" i="13"/>
  <c r="C36" i="13"/>
  <c r="E36" i="13"/>
  <c r="E39" i="5"/>
  <c r="F39" i="5" s="1"/>
  <c r="D39" i="13" s="1"/>
  <c r="T39" i="13" s="1"/>
  <c r="U38" i="13" s="1"/>
  <c r="S39" i="13" l="1"/>
  <c r="B39" i="19"/>
  <c r="C39" i="19" s="1"/>
  <c r="O37" i="13"/>
  <c r="Q37" i="13"/>
  <c r="K37" i="13"/>
  <c r="M37" i="13"/>
  <c r="G37" i="13"/>
  <c r="I37" i="13"/>
  <c r="C37" i="13"/>
  <c r="E37" i="13"/>
  <c r="E40" i="5"/>
  <c r="F40" i="5" s="1"/>
  <c r="D40" i="13" s="1"/>
  <c r="T40" i="13" s="1"/>
  <c r="U39" i="13" s="1"/>
  <c r="S40" i="13" l="1"/>
  <c r="B40" i="19"/>
  <c r="C40" i="19" s="1"/>
  <c r="O38" i="13"/>
  <c r="Q38" i="13"/>
  <c r="K38" i="13"/>
  <c r="M38" i="13"/>
  <c r="G38" i="13"/>
  <c r="I38" i="13"/>
  <c r="C38" i="13"/>
  <c r="E38" i="13"/>
  <c r="E41" i="5"/>
  <c r="F41" i="5" l="1"/>
  <c r="D41" i="13" s="1"/>
  <c r="E42" i="5"/>
  <c r="T41" i="13"/>
  <c r="O39" i="13"/>
  <c r="Q39" i="13"/>
  <c r="K39" i="13"/>
  <c r="M39" i="13"/>
  <c r="G39" i="13"/>
  <c r="I39" i="13"/>
  <c r="C39" i="13"/>
  <c r="E39" i="13"/>
  <c r="E41" i="13" l="1"/>
  <c r="U40" i="13"/>
  <c r="F42" i="5"/>
  <c r="D42" i="13" s="1"/>
  <c r="E43" i="5"/>
  <c r="B41" i="19"/>
  <c r="C41" i="19" s="1"/>
  <c r="K41" i="13"/>
  <c r="G41" i="13"/>
  <c r="I41" i="13"/>
  <c r="Q41" i="13"/>
  <c r="S41" i="13"/>
  <c r="M41" i="13"/>
  <c r="C41" i="13"/>
  <c r="O41" i="13"/>
  <c r="O40" i="13"/>
  <c r="Q40" i="13"/>
  <c r="K40" i="13"/>
  <c r="M40" i="13"/>
  <c r="G40" i="13"/>
  <c r="I40" i="13"/>
  <c r="C40" i="13"/>
  <c r="E40" i="13"/>
  <c r="F43" i="5" l="1"/>
  <c r="D43" i="13" s="1"/>
  <c r="E44" i="5"/>
  <c r="T42" i="13"/>
  <c r="U41" i="13" s="1"/>
  <c r="B42" i="19" l="1"/>
  <c r="C42" i="19" s="1"/>
  <c r="K42" i="13"/>
  <c r="S42" i="13"/>
  <c r="Q42" i="13"/>
  <c r="I42" i="13"/>
  <c r="G42" i="13"/>
  <c r="O42" i="13"/>
  <c r="M42" i="13"/>
  <c r="C42" i="13"/>
  <c r="E42" i="13"/>
  <c r="F44" i="5"/>
  <c r="D44" i="13" s="1"/>
  <c r="E45" i="5"/>
  <c r="T43" i="13"/>
  <c r="U42" i="13" s="1"/>
  <c r="B43" i="19" l="1"/>
  <c r="C43" i="19" s="1"/>
  <c r="K43" i="13"/>
  <c r="S43" i="13"/>
  <c r="Q43" i="13"/>
  <c r="I43" i="13"/>
  <c r="G43" i="13"/>
  <c r="O43" i="13"/>
  <c r="M43" i="13"/>
  <c r="C43" i="13"/>
  <c r="E43" i="13"/>
  <c r="F45" i="5"/>
  <c r="D45" i="13" s="1"/>
  <c r="E46" i="5"/>
  <c r="T44" i="13"/>
  <c r="U43" i="13" s="1"/>
  <c r="B44" i="19" l="1"/>
  <c r="C44" i="19" s="1"/>
  <c r="K44" i="13"/>
  <c r="S44" i="13"/>
  <c r="Q44" i="13"/>
  <c r="I44" i="13"/>
  <c r="G44" i="13"/>
  <c r="O44" i="13"/>
  <c r="M44" i="13"/>
  <c r="C44" i="13"/>
  <c r="E44" i="13"/>
  <c r="F46" i="5"/>
  <c r="D46" i="13" s="1"/>
  <c r="E47" i="5"/>
  <c r="T45" i="13"/>
  <c r="U44" i="13" s="1"/>
  <c r="B45" i="19" l="1"/>
  <c r="C45" i="19" s="1"/>
  <c r="K45" i="13"/>
  <c r="S45" i="13"/>
  <c r="Q45" i="13"/>
  <c r="I45" i="13"/>
  <c r="G45" i="13"/>
  <c r="O45" i="13"/>
  <c r="M45" i="13"/>
  <c r="C45" i="13"/>
  <c r="E45" i="13"/>
  <c r="F47" i="5"/>
  <c r="D47" i="13" s="1"/>
  <c r="E48" i="5"/>
  <c r="T46" i="13"/>
  <c r="U45" i="13" s="1"/>
  <c r="B46" i="19" l="1"/>
  <c r="C46" i="19" s="1"/>
  <c r="K46" i="13"/>
  <c r="S46" i="13"/>
  <c r="Q46" i="13"/>
  <c r="I46" i="13"/>
  <c r="G46" i="13"/>
  <c r="O46" i="13"/>
  <c r="M46" i="13"/>
  <c r="C46" i="13"/>
  <c r="E46" i="13"/>
  <c r="F48" i="5"/>
  <c r="D48" i="13" s="1"/>
  <c r="E49" i="5"/>
  <c r="T47" i="13"/>
  <c r="U46" i="13" s="1"/>
  <c r="B47" i="19" l="1"/>
  <c r="C47" i="19" s="1"/>
  <c r="K47" i="13"/>
  <c r="S47" i="13"/>
  <c r="Q47" i="13"/>
  <c r="I47" i="13"/>
  <c r="G47" i="13"/>
  <c r="O47" i="13"/>
  <c r="M47" i="13"/>
  <c r="C47" i="13"/>
  <c r="E47" i="13"/>
  <c r="F49" i="5"/>
  <c r="D49" i="13" s="1"/>
  <c r="E50" i="5"/>
  <c r="T48" i="13"/>
  <c r="U47" i="13" s="1"/>
  <c r="B48" i="19" l="1"/>
  <c r="C48" i="19" s="1"/>
  <c r="K48" i="13"/>
  <c r="S48" i="13"/>
  <c r="Q48" i="13"/>
  <c r="I48" i="13"/>
  <c r="G48" i="13"/>
  <c r="O48" i="13"/>
  <c r="M48" i="13"/>
  <c r="C48" i="13"/>
  <c r="E48" i="13"/>
  <c r="F50" i="5"/>
  <c r="D50" i="13" s="1"/>
  <c r="E51" i="5"/>
  <c r="T49" i="13"/>
  <c r="U48" i="13" s="1"/>
  <c r="B49" i="19" l="1"/>
  <c r="C49" i="19" s="1"/>
  <c r="K49" i="13"/>
  <c r="S49" i="13"/>
  <c r="Q49" i="13"/>
  <c r="I49" i="13"/>
  <c r="G49" i="13"/>
  <c r="O49" i="13"/>
  <c r="M49" i="13"/>
  <c r="C49" i="13"/>
  <c r="E49" i="13"/>
  <c r="F51" i="5"/>
  <c r="D51" i="13" s="1"/>
  <c r="E52" i="5"/>
  <c r="T50" i="13"/>
  <c r="U49" i="13" s="1"/>
  <c r="B50" i="19" l="1"/>
  <c r="C50" i="19" s="1"/>
  <c r="K50" i="13"/>
  <c r="S50" i="13"/>
  <c r="Q50" i="13"/>
  <c r="I50" i="13"/>
  <c r="G50" i="13"/>
  <c r="O50" i="13"/>
  <c r="M50" i="13"/>
  <c r="C50" i="13"/>
  <c r="E50" i="13"/>
  <c r="F52" i="5"/>
  <c r="D52" i="13" s="1"/>
  <c r="E53" i="5"/>
  <c r="T51" i="13"/>
  <c r="U50" i="13" s="1"/>
  <c r="B51" i="19" l="1"/>
  <c r="C51" i="19" s="1"/>
  <c r="K51" i="13"/>
  <c r="S51" i="13"/>
  <c r="Q51" i="13"/>
  <c r="I51" i="13"/>
  <c r="G51" i="13"/>
  <c r="O51" i="13"/>
  <c r="M51" i="13"/>
  <c r="C51" i="13"/>
  <c r="E51" i="13"/>
  <c r="F53" i="5"/>
  <c r="D53" i="13" s="1"/>
  <c r="E54" i="5"/>
  <c r="T52" i="13"/>
  <c r="U51" i="13" s="1"/>
  <c r="B52" i="19" l="1"/>
  <c r="C52" i="19" s="1"/>
  <c r="K52" i="13"/>
  <c r="S52" i="13"/>
  <c r="Q52" i="13"/>
  <c r="I52" i="13"/>
  <c r="G52" i="13"/>
  <c r="O52" i="13"/>
  <c r="M52" i="13"/>
  <c r="C52" i="13"/>
  <c r="E52" i="13"/>
  <c r="F54" i="5"/>
  <c r="D54" i="13" s="1"/>
  <c r="E55" i="5"/>
  <c r="T53" i="13"/>
  <c r="U52" i="13" s="1"/>
  <c r="B53" i="19" l="1"/>
  <c r="C53" i="19" s="1"/>
  <c r="K53" i="13"/>
  <c r="S53" i="13"/>
  <c r="Q53" i="13"/>
  <c r="I53" i="13"/>
  <c r="G53" i="13"/>
  <c r="O53" i="13"/>
  <c r="M53" i="13"/>
  <c r="C53" i="13"/>
  <c r="E53" i="13"/>
  <c r="F55" i="5"/>
  <c r="D55" i="13" s="1"/>
  <c r="E56" i="5"/>
  <c r="T54" i="13"/>
  <c r="U53" i="13" s="1"/>
  <c r="B54" i="19" l="1"/>
  <c r="C54" i="19" s="1"/>
  <c r="K54" i="13"/>
  <c r="S54" i="13"/>
  <c r="Q54" i="13"/>
  <c r="I54" i="13"/>
  <c r="G54" i="13"/>
  <c r="O54" i="13"/>
  <c r="M54" i="13"/>
  <c r="C54" i="13"/>
  <c r="E54" i="13"/>
  <c r="F56" i="5"/>
  <c r="D56" i="13" s="1"/>
  <c r="E57" i="5"/>
  <c r="T55" i="13"/>
  <c r="U54" i="13" s="1"/>
  <c r="B55" i="19" l="1"/>
  <c r="C55" i="19" s="1"/>
  <c r="K55" i="13"/>
  <c r="S55" i="13"/>
  <c r="Q55" i="13"/>
  <c r="I55" i="13"/>
  <c r="G55" i="13"/>
  <c r="O55" i="13"/>
  <c r="M55" i="13"/>
  <c r="C55" i="13"/>
  <c r="E55" i="13"/>
  <c r="F57" i="5"/>
  <c r="D57" i="13" s="1"/>
  <c r="E58" i="5"/>
  <c r="T56" i="13"/>
  <c r="U55" i="13" s="1"/>
  <c r="B56" i="19" l="1"/>
  <c r="C56" i="19" s="1"/>
  <c r="K56" i="13"/>
  <c r="S56" i="13"/>
  <c r="Q56" i="13"/>
  <c r="I56" i="13"/>
  <c r="G56" i="13"/>
  <c r="O56" i="13"/>
  <c r="M56" i="13"/>
  <c r="C56" i="13"/>
  <c r="E56" i="13"/>
  <c r="F58" i="5"/>
  <c r="D58" i="13" s="1"/>
  <c r="E59" i="5"/>
  <c r="T57" i="13"/>
  <c r="U56" i="13" s="1"/>
  <c r="B57" i="19" l="1"/>
  <c r="C57" i="19" s="1"/>
  <c r="K57" i="13"/>
  <c r="S57" i="13"/>
  <c r="Q57" i="13"/>
  <c r="I57" i="13"/>
  <c r="G57" i="13"/>
  <c r="O57" i="13"/>
  <c r="M57" i="13"/>
  <c r="C57" i="13"/>
  <c r="E57" i="13"/>
  <c r="F59" i="5"/>
  <c r="D59" i="13" s="1"/>
  <c r="E60" i="5"/>
  <c r="T58" i="13"/>
  <c r="B58" i="19" l="1"/>
  <c r="C58" i="19" s="1"/>
  <c r="U57" i="13"/>
  <c r="K58" i="13"/>
  <c r="S58" i="13"/>
  <c r="Q58" i="13"/>
  <c r="I58" i="13"/>
  <c r="G58" i="13"/>
  <c r="O58" i="13"/>
  <c r="M58" i="13"/>
  <c r="C58" i="13"/>
  <c r="E58" i="13"/>
  <c r="F60" i="5"/>
  <c r="D60" i="13" s="1"/>
  <c r="E61" i="5"/>
  <c r="T59" i="13"/>
  <c r="B59" i="19" l="1"/>
  <c r="C59" i="19" s="1"/>
  <c r="U58" i="13"/>
  <c r="K59" i="13"/>
  <c r="S59" i="13"/>
  <c r="Q59" i="13"/>
  <c r="I59" i="13"/>
  <c r="G59" i="13"/>
  <c r="O59" i="13"/>
  <c r="M59" i="13"/>
  <c r="C59" i="13"/>
  <c r="E59" i="13"/>
  <c r="F61" i="5"/>
  <c r="D61" i="13" s="1"/>
  <c r="E62" i="5"/>
  <c r="T60" i="13"/>
  <c r="B60" i="19" l="1"/>
  <c r="C60" i="19" s="1"/>
  <c r="U59" i="13"/>
  <c r="K60" i="13"/>
  <c r="S60" i="13"/>
  <c r="Q60" i="13"/>
  <c r="I60" i="13"/>
  <c r="G60" i="13"/>
  <c r="O60" i="13"/>
  <c r="M60" i="13"/>
  <c r="C60" i="13"/>
  <c r="E60" i="13"/>
  <c r="F62" i="5"/>
  <c r="D62" i="13" s="1"/>
  <c r="E63" i="5"/>
  <c r="T61" i="13"/>
  <c r="B61" i="19" l="1"/>
  <c r="C61" i="19" s="1"/>
  <c r="U60" i="13"/>
  <c r="K61" i="13"/>
  <c r="S61" i="13"/>
  <c r="Q61" i="13"/>
  <c r="I61" i="13"/>
  <c r="G61" i="13"/>
  <c r="O61" i="13"/>
  <c r="M61" i="13"/>
  <c r="C61" i="13"/>
  <c r="E61" i="13"/>
  <c r="F63" i="5"/>
  <c r="D63" i="13" s="1"/>
  <c r="E64" i="5"/>
  <c r="T62" i="13"/>
  <c r="B62" i="19" l="1"/>
  <c r="C62" i="19" s="1"/>
  <c r="U61" i="13"/>
  <c r="K62" i="13"/>
  <c r="S62" i="13"/>
  <c r="Q62" i="13"/>
  <c r="I62" i="13"/>
  <c r="G62" i="13"/>
  <c r="O62" i="13"/>
  <c r="M62" i="13"/>
  <c r="C62" i="13"/>
  <c r="E62" i="13"/>
  <c r="F64" i="5"/>
  <c r="D64" i="13" s="1"/>
  <c r="E65" i="5"/>
  <c r="F65" i="5" s="1"/>
  <c r="D65" i="13" s="1"/>
  <c r="T63" i="13"/>
  <c r="B63" i="19" l="1"/>
  <c r="C63" i="19" s="1"/>
  <c r="U62" i="13"/>
  <c r="K63" i="13"/>
  <c r="S63" i="13"/>
  <c r="Q63" i="13"/>
  <c r="I63" i="13"/>
  <c r="G63" i="13"/>
  <c r="O63" i="13"/>
  <c r="M63" i="13"/>
  <c r="C63" i="13"/>
  <c r="E63" i="13"/>
  <c r="T65" i="13"/>
  <c r="T64" i="13"/>
  <c r="B64" i="19" l="1"/>
  <c r="C64" i="19" s="1"/>
  <c r="U63" i="13"/>
  <c r="U64" i="13"/>
  <c r="U65" i="13"/>
  <c r="J9" i="14" s="1"/>
  <c r="B65" i="19"/>
  <c r="C65" i="19" s="1"/>
  <c r="J5" i="14"/>
  <c r="J7" i="14" s="1"/>
  <c r="O7" i="14" s="1"/>
  <c r="O64" i="13"/>
  <c r="M64" i="13"/>
  <c r="C64" i="13"/>
  <c r="K64" i="13"/>
  <c r="S64" i="13"/>
  <c r="Q64" i="13"/>
  <c r="I64" i="13"/>
  <c r="G64" i="13"/>
  <c r="E64" i="13"/>
  <c r="K65" i="13"/>
  <c r="S65" i="13"/>
  <c r="Q65" i="13"/>
  <c r="I65" i="13"/>
  <c r="G65" i="13"/>
  <c r="O65" i="13"/>
  <c r="M65" i="13"/>
  <c r="C65" i="13"/>
  <c r="E65" i="13"/>
</calcChain>
</file>

<file path=xl/sharedStrings.xml><?xml version="1.0" encoding="utf-8"?>
<sst xmlns="http://schemas.openxmlformats.org/spreadsheetml/2006/main" count="190" uniqueCount="113">
  <si>
    <t>Year</t>
  </si>
  <si>
    <t>Ohio Population</t>
  </si>
  <si>
    <t>Number of Total Light Duty Vehicles</t>
  </si>
  <si>
    <t>Number of Gas Light Duty Vehicles</t>
  </si>
  <si>
    <t>Ohio Light Duty Vehicles Per Capita</t>
  </si>
  <si>
    <t>Number Non-Alternative Cars</t>
  </si>
  <si>
    <t>Number Alternative Cars</t>
  </si>
  <si>
    <t>Percent Growth of Alternative Cars Per Year</t>
  </si>
  <si>
    <t>Alternate Cars as Percent of Vehicle Fleet</t>
  </si>
  <si>
    <t>-</t>
  </si>
  <si>
    <t>Number of Conventional Gasoline Vehicles</t>
  </si>
  <si>
    <t>Annual Rate of Change</t>
  </si>
  <si>
    <t>Average Annual Miles Driven</t>
  </si>
  <si>
    <t>Average MPG</t>
  </si>
  <si>
    <t>Total Carbon Emissions</t>
  </si>
  <si>
    <t>Number of Diesel Light Duty Vehicles</t>
  </si>
  <si>
    <t>Gas Light Duty Vehicles as a Percent of Total Vehicles</t>
  </si>
  <si>
    <t>Ethanol Fuel-Flex Vehicle Fleet</t>
  </si>
  <si>
    <t>Ethanol Vehicle Percent of Alternative Fleet</t>
  </si>
  <si>
    <t>Gasoline-Hybrid Vehicle Fleet</t>
  </si>
  <si>
    <t>Gasoline-Hybrid Vehicle Percentage of Alternative Fleet</t>
  </si>
  <si>
    <t>LPG Bi-Fuel Vehicle Fleet</t>
  </si>
  <si>
    <t>LPG Bi-Fuel Vehicle Percent of Alternative Fleet</t>
  </si>
  <si>
    <t>CNG Bi-Fuel Vehicle Fleet</t>
  </si>
  <si>
    <t>CNG Bi-Fuel Vehicle Percent of Alternative Fleet</t>
  </si>
  <si>
    <t>Electric Vehicle Fleet</t>
  </si>
  <si>
    <t>Electric Vehicle Percent of Alternative Fleet</t>
  </si>
  <si>
    <t>CNG Vehicle Fleet</t>
  </si>
  <si>
    <t>CNG Vehicle Percent of Alternative Fleet</t>
  </si>
  <si>
    <t>LPG Vehicle Fleet</t>
  </si>
  <si>
    <t>LPG Vehicle Percent of Alternative Fleet</t>
  </si>
  <si>
    <t>Diesel-Hybrid Vehicle Fleet</t>
  </si>
  <si>
    <t>Diesel-Hybrid Vehicle Percent of Alternative Fleet</t>
  </si>
  <si>
    <t>Hydrogen Vehicle Fleet</t>
  </si>
  <si>
    <t>Hydrogen Vehicle Percent of Alternative Fleet</t>
  </si>
  <si>
    <t>Tech Change (MPG increase)</t>
  </si>
  <si>
    <t>Percent Growth of Alt Vehicles per Year</t>
  </si>
  <si>
    <t>Diesel Vehicle Annual Increase</t>
  </si>
  <si>
    <t>Change in Annual Miles</t>
  </si>
  <si>
    <t>Change in Light Duty Vehicles Per Capita</t>
  </si>
  <si>
    <t>Alternative Vehicles Added Per Year</t>
  </si>
  <si>
    <t>Total</t>
  </si>
  <si>
    <t>Diesel Light Duty Vehicles as a Percentage of Total Vehicles</t>
  </si>
  <si>
    <t>Number of Conventional Diesel Vehicles</t>
  </si>
  <si>
    <t>Number of Ethanol Vehicles</t>
  </si>
  <si>
    <t>Average Annual Miles</t>
  </si>
  <si>
    <t>Number of Gasoline Hybrid Vehicles</t>
  </si>
  <si>
    <t>Number of LPG Vehicles</t>
  </si>
  <si>
    <t>LPG Average MPG</t>
  </si>
  <si>
    <t>Gas Average MPG</t>
  </si>
  <si>
    <t>Fleet LPG CO2 Emissions Tons</t>
  </si>
  <si>
    <t>Fleet Gas CO2 Emissions Tons</t>
  </si>
  <si>
    <t>Total Co2 Emissions</t>
  </si>
  <si>
    <t>Number of CNG Vehicles</t>
  </si>
  <si>
    <t>CNG Average MPG</t>
  </si>
  <si>
    <t xml:space="preserve">Tons of CO2 CNG </t>
  </si>
  <si>
    <t xml:space="preserve">Tons of CO2 Gas </t>
  </si>
  <si>
    <t>Total Tons CO2</t>
  </si>
  <si>
    <t>Number of Diesel Hybrid Vehicles</t>
  </si>
  <si>
    <t>Conventional Gas Vehicles</t>
  </si>
  <si>
    <t>Percent of Total Emissions</t>
  </si>
  <si>
    <t>Conventional Diesel Vehicles</t>
  </si>
  <si>
    <t>Ethanol Fuel Flex Vehicles</t>
  </si>
  <si>
    <t>Gasoline Hybrid Vehicles</t>
  </si>
  <si>
    <t>LPG Bi-Fuel Vehicles</t>
  </si>
  <si>
    <t>CNG Bi-Fuel Vehicles</t>
  </si>
  <si>
    <t>CNG Vehicles</t>
  </si>
  <si>
    <t>LPG Vehicles</t>
  </si>
  <si>
    <t>Diesel Hybrid Vehicles</t>
  </si>
  <si>
    <t>Annual Change</t>
  </si>
  <si>
    <t>Café Standards</t>
  </si>
  <si>
    <t>Wedge</t>
  </si>
  <si>
    <t>Total Emissions Saved:</t>
  </si>
  <si>
    <t>Starting Year:</t>
  </si>
  <si>
    <t>Ending Year</t>
  </si>
  <si>
    <t>Fuel Economy Increase</t>
  </si>
  <si>
    <t>Percent Growth of Alternative Vehicles</t>
  </si>
  <si>
    <t>Percent Change in Light Duty Vehicles per Capita</t>
  </si>
  <si>
    <t>Percent Change in Annual Miles</t>
  </si>
  <si>
    <t>Population Growth Rate</t>
  </si>
  <si>
    <t>Carbon Output per Gallon of Fuel</t>
  </si>
  <si>
    <t>Gasoline</t>
  </si>
  <si>
    <t xml:space="preserve">Diesel </t>
  </si>
  <si>
    <t>Ethanol</t>
  </si>
  <si>
    <t>LPG</t>
  </si>
  <si>
    <t>BAU</t>
  </si>
  <si>
    <t>CAFÉ</t>
  </si>
  <si>
    <t>Additional State Level Efforts</t>
  </si>
  <si>
    <t>Total Emissions</t>
  </si>
  <si>
    <t>National Fuel Efficiency Standards</t>
  </si>
  <si>
    <t>Business as Usual</t>
  </si>
  <si>
    <t>Business as Usual Emissions</t>
  </si>
  <si>
    <t>Assumption Year</t>
  </si>
  <si>
    <t>Projection Year</t>
  </si>
  <si>
    <t>Assumption Emissions</t>
  </si>
  <si>
    <t>National Fuel Efficiency Standards Emissions</t>
  </si>
  <si>
    <t>Additional State Level Efforts Emissions</t>
  </si>
  <si>
    <t xml:space="preserve"> </t>
  </si>
  <si>
    <t>Light Duty Vehicles</t>
  </si>
  <si>
    <t>Your Values</t>
  </si>
  <si>
    <t>Suggestions</t>
  </si>
  <si>
    <t>Enter values for the following:</t>
  </si>
  <si>
    <t>CO2 Emissions and Savings</t>
  </si>
  <si>
    <t>Million Tons of CO2 Emissions</t>
  </si>
  <si>
    <t>% Savings</t>
  </si>
  <si>
    <t>Tons of CO2 Emissions</t>
  </si>
  <si>
    <t>Your Wedge</t>
  </si>
  <si>
    <t>Your Wedge's Cumulative CO2 Savings</t>
  </si>
  <si>
    <t>Last Year's Emission</t>
  </si>
  <si>
    <t>NFES Saved</t>
  </si>
  <si>
    <t>Add Efforts Emissions Saved</t>
  </si>
  <si>
    <t>Additional State Efforts</t>
  </si>
  <si>
    <t>Ohio Total Emissions in 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</si>
</sst>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0A3"/>
        <bgColor indexed="64"/>
      </patternFill>
    </fill>
    <fill>
      <patternFill patternType="solid">
        <fgColor rgb="FFFFE6C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/>
    <xf numFmtId="10" fontId="0" fillId="0" borderId="0" xfId="0" applyNumberFormat="1" applyAlignment="1"/>
    <xf numFmtId="0" fontId="0" fillId="0" borderId="0" xfId="0" applyAlignment="1">
      <alignment horizontal="left"/>
    </xf>
    <xf numFmtId="3" fontId="0" fillId="0" borderId="0" xfId="0" applyNumberFormat="1"/>
    <xf numFmtId="9" fontId="0" fillId="0" borderId="0" xfId="2" applyFont="1"/>
    <xf numFmtId="10" fontId="0" fillId="0" borderId="0" xfId="2" applyNumberFormat="1" applyFont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43" fontId="0" fillId="0" borderId="0" xfId="1" applyFont="1"/>
    <xf numFmtId="164" fontId="0" fillId="0" borderId="0" xfId="1" applyNumberFormat="1" applyFont="1"/>
    <xf numFmtId="43" fontId="0" fillId="0" borderId="0" xfId="0" applyNumberFormat="1"/>
    <xf numFmtId="2" fontId="0" fillId="0" borderId="0" xfId="2" applyNumberFormat="1" applyFont="1"/>
    <xf numFmtId="164" fontId="0" fillId="0" borderId="0" xfId="2" applyNumberFormat="1" applyFont="1"/>
    <xf numFmtId="10" fontId="0" fillId="0" borderId="0" xfId="0" applyNumberFormat="1"/>
    <xf numFmtId="43" fontId="0" fillId="0" borderId="0" xfId="1" applyNumberFormat="1" applyFont="1"/>
    <xf numFmtId="4" fontId="0" fillId="0" borderId="0" xfId="0" applyNumberFormat="1"/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10" fontId="0" fillId="0" borderId="0" xfId="2" applyNumberFormat="1" applyFont="1" applyAlignment="1">
      <alignment horizontal="right"/>
    </xf>
    <xf numFmtId="0" fontId="0" fillId="0" borderId="0" xfId="0" applyFill="1"/>
    <xf numFmtId="0" fontId="2" fillId="3" borderId="1" xfId="0" applyFont="1" applyFill="1" applyBorder="1"/>
    <xf numFmtId="0" fontId="0" fillId="3" borderId="1" xfId="0" applyFill="1" applyBorder="1"/>
    <xf numFmtId="166" fontId="0" fillId="3" borderId="1" xfId="2" applyNumberFormat="1" applyFont="1" applyFill="1" applyBorder="1"/>
    <xf numFmtId="10" fontId="0" fillId="3" borderId="1" xfId="2" applyNumberFormat="1" applyFont="1" applyFill="1" applyBorder="1"/>
    <xf numFmtId="165" fontId="0" fillId="3" borderId="1" xfId="2" applyNumberFormat="1" applyFont="1" applyFill="1" applyBorder="1"/>
    <xf numFmtId="0" fontId="0" fillId="2" borderId="1" xfId="0" applyFill="1" applyBorder="1"/>
    <xf numFmtId="0" fontId="2" fillId="4" borderId="1" xfId="0" applyFont="1" applyFill="1" applyBorder="1"/>
    <xf numFmtId="0" fontId="0" fillId="4" borderId="1" xfId="0" applyFill="1" applyBorder="1"/>
    <xf numFmtId="166" fontId="0" fillId="4" borderId="1" xfId="2" applyNumberFormat="1" applyFont="1" applyFill="1" applyBorder="1"/>
    <xf numFmtId="10" fontId="0" fillId="4" borderId="1" xfId="2" applyNumberFormat="1" applyFont="1" applyFill="1" applyBorder="1"/>
    <xf numFmtId="165" fontId="0" fillId="4" borderId="1" xfId="2" applyNumberFormat="1" applyFont="1" applyFill="1" applyBorder="1"/>
    <xf numFmtId="0" fontId="3" fillId="5" borderId="1" xfId="0" applyFont="1" applyFill="1" applyBorder="1"/>
    <xf numFmtId="0" fontId="0" fillId="5" borderId="1" xfId="0" applyFill="1" applyBorder="1"/>
    <xf numFmtId="164" fontId="0" fillId="6" borderId="1" xfId="0" applyNumberFormat="1" applyFill="1" applyBorder="1"/>
    <xf numFmtId="0" fontId="0" fillId="6" borderId="1" xfId="0" applyFill="1" applyBorder="1"/>
    <xf numFmtId="0" fontId="0" fillId="7" borderId="1" xfId="0" applyFill="1" applyBorder="1"/>
    <xf numFmtId="0" fontId="3" fillId="8" borderId="1" xfId="0" applyFont="1" applyFill="1" applyBorder="1"/>
    <xf numFmtId="0" fontId="0" fillId="8" borderId="1" xfId="0" applyFill="1" applyBorder="1"/>
    <xf numFmtId="164" fontId="0" fillId="7" borderId="1" xfId="0" applyNumberFormat="1" applyFill="1" applyBorder="1"/>
    <xf numFmtId="164" fontId="0" fillId="7" borderId="1" xfId="0" applyNumberFormat="1" applyFill="1" applyBorder="1" applyAlignment="1">
      <alignment horizontal="right"/>
    </xf>
    <xf numFmtId="9" fontId="0" fillId="7" borderId="1" xfId="2" applyFont="1" applyFill="1" applyBorder="1"/>
    <xf numFmtId="164" fontId="0" fillId="7" borderId="1" xfId="1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E6CD"/>
      <color rgb="FFFFE0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'Summary Breakdown'!$E$1</c:f>
              <c:strCache>
                <c:ptCount val="1"/>
                <c:pt idx="0">
                  <c:v>Business as Usual Emissions</c:v>
                </c:pt>
              </c:strCache>
            </c:strRef>
          </c:tx>
          <c:marker>
            <c:symbol val="none"/>
          </c:marker>
          <c:cat>
            <c:numRef>
              <c:f>'Emission Assumption Summary'!$A$2:$A$40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'Summary Breakdown'!$E$2:$E$40</c:f>
              <c:numCache>
                <c:formatCode>_(* #,##0.00_);_(* \(#,##0.00\);_(* "-"??_);_(@_)</c:formatCode>
                <c:ptCount val="39"/>
                <c:pt idx="0">
                  <c:v>70168394.220680997</c:v>
                </c:pt>
                <c:pt idx="1">
                  <c:v>70087630.003011301</c:v>
                </c:pt>
                <c:pt idx="2">
                  <c:v>69690157.082367986</c:v>
                </c:pt>
                <c:pt idx="3">
                  <c:v>69294932.929384768</c:v>
                </c:pt>
                <c:pt idx="4">
                  <c:v>68901944.86160022</c:v>
                </c:pt>
                <c:pt idx="5">
                  <c:v>68511180.267773449</c:v>
                </c:pt>
                <c:pt idx="6">
                  <c:v>68122626.607486457</c:v>
                </c:pt>
                <c:pt idx="7">
                  <c:v>67736271.410748705</c:v>
                </c:pt>
                <c:pt idx="8">
                  <c:v>67352102.27760382</c:v>
                </c:pt>
                <c:pt idx="9">
                  <c:v>66970106.877738684</c:v>
                </c:pt>
                <c:pt idx="10">
                  <c:v>66590272.950094357</c:v>
                </c:pt>
                <c:pt idx="11">
                  <c:v>66212588.302479431</c:v>
                </c:pt>
                <c:pt idx="12">
                  <c:v>65837040.811185524</c:v>
                </c:pt>
                <c:pt idx="13">
                  <c:v>65463618.420604572</c:v>
                </c:pt>
                <c:pt idx="14">
                  <c:v>65092309.1428487</c:v>
                </c:pt>
                <c:pt idx="15">
                  <c:v>64723101.057371877</c:v>
                </c:pt>
                <c:pt idx="16">
                  <c:v>64355982.310593836</c:v>
                </c:pt>
                <c:pt idx="17">
                  <c:v>63990941.115525939</c:v>
                </c:pt>
                <c:pt idx="18">
                  <c:v>63627965.751399241</c:v>
                </c:pt>
                <c:pt idx="19">
                  <c:v>63267044.563294575</c:v>
                </c:pt>
                <c:pt idx="20">
                  <c:v>62908165.961774655</c:v>
                </c:pt>
                <c:pt idx="21">
                  <c:v>62551318.422518216</c:v>
                </c:pt>
                <c:pt idx="22">
                  <c:v>62196490.485956252</c:v>
                </c:pt>
                <c:pt idx="23">
                  <c:v>61843670.75691022</c:v>
                </c:pt>
                <c:pt idx="24">
                  <c:v>61492847.904232234</c:v>
                </c:pt>
                <c:pt idx="25">
                  <c:v>61144010.660447299</c:v>
                </c:pt>
                <c:pt idx="26">
                  <c:v>60797147.821397498</c:v>
                </c:pt>
                <c:pt idx="27">
                  <c:v>60452248.245888159</c:v>
                </c:pt>
                <c:pt idx="28">
                  <c:v>60109300.855335988</c:v>
                </c:pt>
                <c:pt idx="29">
                  <c:v>59768294.633419126</c:v>
                </c:pt>
                <c:pt idx="30">
                  <c:v>59429218.625729233</c:v>
                </c:pt>
                <c:pt idx="31">
                  <c:v>59092061.939425394</c:v>
                </c:pt>
                <c:pt idx="32">
                  <c:v>58756813.742889978</c:v>
                </c:pt>
                <c:pt idx="33">
                  <c:v>58423463.26538647</c:v>
                </c:pt>
                <c:pt idx="34">
                  <c:v>58091999.796719097</c:v>
                </c:pt>
                <c:pt idx="35">
                  <c:v>57762412.686894432</c:v>
                </c:pt>
                <c:pt idx="36">
                  <c:v>57434691.34578485</c:v>
                </c:pt>
                <c:pt idx="37">
                  <c:v>57108825.242793784</c:v>
                </c:pt>
                <c:pt idx="38">
                  <c:v>56784803.906522967</c:v>
                </c:pt>
              </c:numCache>
            </c:numRef>
          </c:val>
          <c:smooth val="0"/>
        </c:ser>
        <c:ser>
          <c:idx val="1"/>
          <c:order val="1"/>
          <c:tx>
            <c:v>National Fuel Efficiency Standards</c:v>
          </c:tx>
          <c:spPr>
            <a:ln w="31750">
              <a:prstDash val="dash"/>
            </a:ln>
          </c:spPr>
          <c:marker>
            <c:symbol val="none"/>
          </c:marker>
          <c:val>
            <c:numRef>
              <c:f>'Summary Breakdown'!$G$2:$G$40</c:f>
              <c:numCache>
                <c:formatCode>_(* #,##0.00_);_(* \(#,##0.00\);_(* "-"??_);_(@_)</c:formatCode>
                <c:ptCount val="39"/>
                <c:pt idx="0">
                  <c:v>70168394.220680997</c:v>
                </c:pt>
                <c:pt idx="1">
                  <c:v>69352493.571157038</c:v>
                </c:pt>
                <c:pt idx="2">
                  <c:v>68235889.245840505</c:v>
                </c:pt>
                <c:pt idx="3">
                  <c:v>67137257.550941616</c:v>
                </c:pt>
                <c:pt idx="4">
                  <c:v>66056309.295562886</c:v>
                </c:pt>
                <c:pt idx="5">
                  <c:v>64992759.940402746</c:v>
                </c:pt>
                <c:pt idx="6">
                  <c:v>63946329.522965178</c:v>
                </c:pt>
                <c:pt idx="7">
                  <c:v>62916742.583971381</c:v>
                </c:pt>
                <c:pt idx="8">
                  <c:v>61903728.094954029</c:v>
                </c:pt>
                <c:pt idx="9">
                  <c:v>60907019.387015343</c:v>
                </c:pt>
                <c:pt idx="10">
                  <c:v>59926354.080729939</c:v>
                </c:pt>
                <c:pt idx="11">
                  <c:v>58961474.017174385</c:v>
                </c:pt>
                <c:pt idx="12">
                  <c:v>58012125.190065317</c:v>
                </c:pt>
                <c:pt idx="13">
                  <c:v>57078057.678987928</c:v>
                </c:pt>
                <c:pt idx="14">
                  <c:v>56159025.583698049</c:v>
                </c:pt>
                <c:pt idx="15">
                  <c:v>55254786.959479757</c:v>
                </c:pt>
                <c:pt idx="16">
                  <c:v>54365103.7535422</c:v>
                </c:pt>
                <c:pt idx="17">
                  <c:v>53489741.74243851</c:v>
                </c:pt>
                <c:pt idx="18">
                  <c:v>52628470.470490739</c:v>
                </c:pt>
                <c:pt idx="19">
                  <c:v>51781063.189204261</c:v>
                </c:pt>
                <c:pt idx="20">
                  <c:v>50947296.797656193</c:v>
                </c:pt>
                <c:pt idx="21">
                  <c:v>50126951.783841729</c:v>
                </c:pt>
                <c:pt idx="22">
                  <c:v>49319812.166963443</c:v>
                </c:pt>
                <c:pt idx="23">
                  <c:v>48525665.440648004</c:v>
                </c:pt>
                <c:pt idx="24">
                  <c:v>47744302.51707574</c:v>
                </c:pt>
                <c:pt idx="25">
                  <c:v>46975517.672008142</c:v>
                </c:pt>
                <c:pt idx="26">
                  <c:v>46219108.490698986</c:v>
                </c:pt>
                <c:pt idx="27">
                  <c:v>45474875.814674973</c:v>
                </c:pt>
                <c:pt idx="28">
                  <c:v>44742623.689371675</c:v>
                </c:pt>
                <c:pt idx="29">
                  <c:v>44022159.312611207</c:v>
                </c:pt>
                <c:pt idx="30">
                  <c:v>43313292.983908229</c:v>
                </c:pt>
                <c:pt idx="31">
                  <c:v>42615838.05459059</c:v>
                </c:pt>
                <c:pt idx="32">
                  <c:v>41929610.878721952</c:v>
                </c:pt>
                <c:pt idx="33">
                  <c:v>41254430.764813207</c:v>
                </c:pt>
                <c:pt idx="34">
                  <c:v>40590119.928310104</c:v>
                </c:pt>
                <c:pt idx="35">
                  <c:v>39936503.444844708</c:v>
                </c:pt>
                <c:pt idx="36">
                  <c:v>39293409.204238303</c:v>
                </c:pt>
                <c:pt idx="37">
                  <c:v>38660667.865243629</c:v>
                </c:pt>
                <c:pt idx="38">
                  <c:v>38038112.811014809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Parameters!#REF!</c:f>
              <c:strCache>
                <c:ptCount val="1"/>
                <c:pt idx="0">
                  <c:v>#REF!</c:v>
                </c:pt>
              </c:strCache>
            </c:strRef>
          </c:tx>
          <c:spPr>
            <a:ln w="31750">
              <a:prstDash val="sysDash"/>
            </a:ln>
          </c:spPr>
          <c:marker>
            <c:symbol val="none"/>
          </c:marker>
          <c:val>
            <c:numRef>
              <c:f>'Summary Breakdown'!$I$2:$I$40</c:f>
              <c:numCache>
                <c:formatCode>_(* #,##0.00_);_(* \(#,##0.00\);_(* "-"??_);_(@_)</c:formatCode>
                <c:ptCount val="39"/>
                <c:pt idx="0">
                  <c:v>70168394.220680997</c:v>
                </c:pt>
                <c:pt idx="1">
                  <c:v>69239274.058572665</c:v>
                </c:pt>
                <c:pt idx="2">
                  <c:v>68007689.910443962</c:v>
                </c:pt>
                <c:pt idx="3">
                  <c:v>66792218.666350707</c:v>
                </c:pt>
                <c:pt idx="4">
                  <c:v>65592468.778133646</c:v>
                </c:pt>
                <c:pt idx="5">
                  <c:v>64408050.281752884</c:v>
                </c:pt>
                <c:pt idx="6">
                  <c:v>63238574.591223724</c:v>
                </c:pt>
                <c:pt idx="7">
                  <c:v>62083654.288634539</c:v>
                </c:pt>
                <c:pt idx="8">
                  <c:v>60942902.910003342</c:v>
                </c:pt>
                <c:pt idx="9">
                  <c:v>59812361.635265291</c:v>
                </c:pt>
                <c:pt idx="10">
                  <c:v>58695170.873784401</c:v>
                </c:pt>
                <c:pt idx="11">
                  <c:v>57590943.066224381</c:v>
                </c:pt>
                <c:pt idx="12">
                  <c:v>56499290.642360307</c:v>
                </c:pt>
                <c:pt idx="13">
                  <c:v>55419825.779837683</c:v>
                </c:pt>
                <c:pt idx="14">
                  <c:v>54352160.157024585</c:v>
                </c:pt>
                <c:pt idx="15">
                  <c:v>53295904.699632652</c:v>
                </c:pt>
                <c:pt idx="16">
                  <c:v>52250669.320769705</c:v>
                </c:pt>
                <c:pt idx="17">
                  <c:v>51216062.654072404</c:v>
                </c:pt>
                <c:pt idx="18">
                  <c:v>50191691.779552415</c:v>
                </c:pt>
                <c:pt idx="19">
                  <c:v>49171721.039521672</c:v>
                </c:pt>
                <c:pt idx="20">
                  <c:v>48161259.530912414</c:v>
                </c:pt>
                <c:pt idx="21">
                  <c:v>47159910.551512033</c:v>
                </c:pt>
                <c:pt idx="22">
                  <c:v>46167274.977921762</c:v>
                </c:pt>
                <c:pt idx="23">
                  <c:v>45182950.966417164</c:v>
                </c:pt>
                <c:pt idx="24">
                  <c:v>44206533.644972943</c:v>
                </c:pt>
                <c:pt idx="25">
                  <c:v>43237614.796013162</c:v>
                </c:pt>
                <c:pt idx="26">
                  <c:v>42275782.529428333</c:v>
                </c:pt>
                <c:pt idx="27">
                  <c:v>41320620.94538226</c:v>
                </c:pt>
                <c:pt idx="28">
                  <c:v>40371709.786409944</c:v>
                </c:pt>
                <c:pt idx="29">
                  <c:v>39409142.773268893</c:v>
                </c:pt>
                <c:pt idx="30">
                  <c:v>38452159.824267931</c:v>
                </c:pt>
                <c:pt idx="31">
                  <c:v>37500332.593309417</c:v>
                </c:pt>
                <c:pt idx="32">
                  <c:v>36553227.846328832</c:v>
                </c:pt>
                <c:pt idx="33">
                  <c:v>35610407.107514277</c:v>
                </c:pt>
                <c:pt idx="34">
                  <c:v>34671426.29457172</c:v>
                </c:pt>
                <c:pt idx="35">
                  <c:v>33735835.342534989</c:v>
                </c:pt>
                <c:pt idx="36">
                  <c:v>32803177.8155981</c:v>
                </c:pt>
                <c:pt idx="37">
                  <c:v>31872990.506425951</c:v>
                </c:pt>
                <c:pt idx="38">
                  <c:v>30944803.022376522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171280"/>
        <c:axId val="214171840"/>
      </c:lineChart>
      <c:catAx>
        <c:axId val="21417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1718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141718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Tons of </a:t>
                </a:r>
                <a:r>
                  <a:rPr lang="en-US" sz="1000" b="1" i="0" u="none" strike="noStrike" baseline="0">
                    <a:effectLst/>
                  </a:rPr>
                  <a:t>CO</a:t>
                </a:r>
                <a:r>
                  <a:rPr lang="en-US" sz="1000" b="1" i="0" u="none" strike="noStrike" baseline="-25000">
                    <a:effectLst/>
                  </a:rPr>
                  <a:t>2</a:t>
                </a:r>
                <a:endParaRPr lang="en-US"/>
              </a:p>
            </c:rich>
          </c:tx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214171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National Fuel Efficiency Standards</c:v>
          </c:tx>
          <c:spPr>
            <a:ln w="3175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numRef>
              <c:f>Parameters!$A$19:$A$57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Parameters!$B$19:$B$57</c:f>
              <c:numCache>
                <c:formatCode>_(* #,##0.00_);_(* \(#,##0.00\);_(* "-"??_);_(@_)</c:formatCode>
                <c:ptCount val="39"/>
                <c:pt idx="0">
                  <c:v>0</c:v>
                </c:pt>
                <c:pt idx="1">
                  <c:v>735136.43185426295</c:v>
                </c:pt>
                <c:pt idx="2">
                  <c:v>1454267.8365274817</c:v>
                </c:pt>
                <c:pt idx="3">
                  <c:v>2157675.3784431517</c:v>
                </c:pt>
                <c:pt idx="4">
                  <c:v>2845635.5660373345</c:v>
                </c:pt>
                <c:pt idx="5">
                  <c:v>3518420.3273707032</c:v>
                </c:pt>
                <c:pt idx="6">
                  <c:v>4176297.0845212787</c:v>
                </c:pt>
                <c:pt idx="7">
                  <c:v>4819528.8267773241</c:v>
                </c:pt>
                <c:pt idx="8">
                  <c:v>5448374.1826497912</c:v>
                </c:pt>
                <c:pt idx="9">
                  <c:v>6063087.4907233417</c:v>
                </c:pt>
                <c:pt idx="10">
                  <c:v>6663918.8693644181</c:v>
                </c:pt>
                <c:pt idx="11">
                  <c:v>7251114.2853050455</c:v>
                </c:pt>
                <c:pt idx="12">
                  <c:v>7824915.621120207</c:v>
                </c:pt>
                <c:pt idx="13">
                  <c:v>8385560.741616644</c:v>
                </c:pt>
                <c:pt idx="14">
                  <c:v>8933283.5591506511</c:v>
                </c:pt>
                <c:pt idx="15">
                  <c:v>9468314.0978921205</c:v>
                </c:pt>
                <c:pt idx="16">
                  <c:v>9990878.5570516363</c:v>
                </c:pt>
                <c:pt idx="17">
                  <c:v>10501199.373087429</c:v>
                </c:pt>
                <c:pt idx="18">
                  <c:v>10999495.280908503</c:v>
                </c:pt>
                <c:pt idx="19">
                  <c:v>11485981.374090314</c:v>
                </c:pt>
                <c:pt idx="20">
                  <c:v>11960869.164118461</c:v>
                </c:pt>
                <c:pt idx="21">
                  <c:v>12424366.638676487</c:v>
                </c:pt>
                <c:pt idx="22">
                  <c:v>12876678.318992808</c:v>
                </c:pt>
                <c:pt idx="23">
                  <c:v>13318005.316262215</c:v>
                </c:pt>
                <c:pt idx="24">
                  <c:v>13748545.387156494</c:v>
                </c:pt>
                <c:pt idx="25">
                  <c:v>14168492.988439158</c:v>
                </c:pt>
                <c:pt idx="26">
                  <c:v>14578039.330698512</c:v>
                </c:pt>
                <c:pt idx="27">
                  <c:v>14977372.431213185</c:v>
                </c:pt>
                <c:pt idx="28">
                  <c:v>15366677.165964313</c:v>
                </c:pt>
                <c:pt idx="29">
                  <c:v>15746135.320807919</c:v>
                </c:pt>
                <c:pt idx="30">
                  <c:v>16115925.641821004</c:v>
                </c:pt>
                <c:pt idx="31">
                  <c:v>16476223.884834804</c:v>
                </c:pt>
                <c:pt idx="32">
                  <c:v>16827202.864168026</c:v>
                </c:pt>
                <c:pt idx="33">
                  <c:v>17169032.500573263</c:v>
                </c:pt>
                <c:pt idx="34">
                  <c:v>17501879.868408993</c:v>
                </c:pt>
                <c:pt idx="35">
                  <c:v>17825909.242049724</c:v>
                </c:pt>
                <c:pt idx="36">
                  <c:v>18141282.141546547</c:v>
                </c:pt>
                <c:pt idx="37">
                  <c:v>18448157.377550155</c:v>
                </c:pt>
                <c:pt idx="38">
                  <c:v>18746691.095508158</c:v>
                </c:pt>
              </c:numCache>
            </c:numRef>
          </c:val>
          <c:smooth val="0"/>
        </c:ser>
        <c:ser>
          <c:idx val="1"/>
          <c:order val="1"/>
          <c:tx>
            <c:v>Additional State Level Efforts</c:v>
          </c:tx>
          <c:spPr>
            <a:ln w="31750">
              <a:solidFill>
                <a:schemeClr val="accent3"/>
              </a:solidFill>
              <a:prstDash val="sysDash"/>
            </a:ln>
          </c:spPr>
          <c:marker>
            <c:symbol val="none"/>
          </c:marker>
          <c:val>
            <c:numRef>
              <c:f>Parameters!$C$19:$C$57</c:f>
              <c:numCache>
                <c:formatCode>_(* #,##0.00_);_(* \(#,##0.00\);_(* "-"??_);_(@_)</c:formatCode>
                <c:ptCount val="39"/>
                <c:pt idx="0">
                  <c:v>0</c:v>
                </c:pt>
                <c:pt idx="1">
                  <c:v>848355.9444386363</c:v>
                </c:pt>
                <c:pt idx="2">
                  <c:v>1682467.1719240248</c:v>
                </c:pt>
                <c:pt idx="3">
                  <c:v>2502714.2630340606</c:v>
                </c:pt>
                <c:pt idx="4">
                  <c:v>3309476.0834665745</c:v>
                </c:pt>
                <c:pt idx="5">
                  <c:v>4103129.986020565</c:v>
                </c:pt>
                <c:pt idx="6">
                  <c:v>4884052.0162627324</c:v>
                </c:pt>
                <c:pt idx="7">
                  <c:v>5652617.1221141666</c:v>
                </c:pt>
                <c:pt idx="8">
                  <c:v>6409199.3676004782</c:v>
                </c:pt>
                <c:pt idx="9">
                  <c:v>7157745.2424733937</c:v>
                </c:pt>
                <c:pt idx="10">
                  <c:v>7895102.0763099566</c:v>
                </c:pt>
                <c:pt idx="11">
                  <c:v>8621645.2362550497</c:v>
                </c:pt>
                <c:pt idx="12">
                  <c:v>9337750.1688252166</c:v>
                </c:pt>
                <c:pt idx="13">
                  <c:v>10043792.640766889</c:v>
                </c:pt>
                <c:pt idx="14">
                  <c:v>10740148.985824116</c:v>
                </c:pt>
                <c:pt idx="15">
                  <c:v>11427196.357739225</c:v>
                </c:pt>
                <c:pt idx="16">
                  <c:v>12105312.989824131</c:v>
                </c:pt>
                <c:pt idx="17">
                  <c:v>12774878.461453535</c:v>
                </c:pt>
                <c:pt idx="18">
                  <c:v>13436273.971846826</c:v>
                </c:pt>
                <c:pt idx="19">
                  <c:v>14095323.523772903</c:v>
                </c:pt>
                <c:pt idx="20">
                  <c:v>14746906.43086224</c:v>
                </c:pt>
                <c:pt idx="21">
                  <c:v>15391407.871006183</c:v>
                </c:pt>
                <c:pt idx="22">
                  <c:v>16029215.50803449</c:v>
                </c:pt>
                <c:pt idx="23">
                  <c:v>16660719.790493056</c:v>
                </c:pt>
                <c:pt idx="24">
                  <c:v>17286314.259259291</c:v>
                </c:pt>
                <c:pt idx="25">
                  <c:v>17906395.864434138</c:v>
                </c:pt>
                <c:pt idx="26">
                  <c:v>18521365.291969165</c:v>
                </c:pt>
                <c:pt idx="27">
                  <c:v>19131627.300505899</c:v>
                </c:pt>
                <c:pt idx="28">
                  <c:v>19737591.068926044</c:v>
                </c:pt>
                <c:pt idx="29">
                  <c:v>20359151.860150233</c:v>
                </c:pt>
                <c:pt idx="30">
                  <c:v>20977058.801461302</c:v>
                </c:pt>
                <c:pt idx="31">
                  <c:v>21591729.346115977</c:v>
                </c:pt>
                <c:pt idx="32">
                  <c:v>22203585.896561146</c:v>
                </c:pt>
                <c:pt idx="33">
                  <c:v>22813056.157872193</c:v>
                </c:pt>
                <c:pt idx="34">
                  <c:v>23420573.502147377</c:v>
                </c:pt>
                <c:pt idx="35">
                  <c:v>24026577.344359443</c:v>
                </c:pt>
                <c:pt idx="36">
                  <c:v>24631513.53018675</c:v>
                </c:pt>
                <c:pt idx="37">
                  <c:v>25235834.736367833</c:v>
                </c:pt>
                <c:pt idx="38">
                  <c:v>25840000.884146444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174640"/>
        <c:axId val="214175200"/>
      </c:lineChart>
      <c:catAx>
        <c:axId val="21417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1752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141752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Tons of</a:t>
                </a:r>
                <a:r>
                  <a:rPr lang="en-US" baseline="0"/>
                  <a:t> </a:t>
                </a:r>
                <a:r>
                  <a:rPr lang="en-US" sz="1000" b="1" i="0" u="none" strike="noStrike" baseline="0">
                    <a:effectLst/>
                  </a:rPr>
                  <a:t> CO</a:t>
                </a:r>
                <a:r>
                  <a:rPr lang="en-US" sz="1000" b="1" i="0" u="none" strike="noStrike" baseline="-25000">
                    <a:effectLst/>
                  </a:rPr>
                  <a:t>2 </a:t>
                </a:r>
                <a:r>
                  <a:rPr lang="en-US" sz="1000" b="1" i="0" u="none" strike="noStrike" baseline="0">
                    <a:effectLst/>
                  </a:rPr>
                  <a:t>Saved</a:t>
                </a:r>
                <a:endParaRPr lang="en-US"/>
              </a:p>
            </c:rich>
          </c:tx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214174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0</xdr:row>
      <xdr:rowOff>147637</xdr:rowOff>
    </xdr:from>
    <xdr:to>
      <xdr:col>18</xdr:col>
      <xdr:colOff>504825</xdr:colOff>
      <xdr:row>15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283368</xdr:colOff>
      <xdr:row>18</xdr:row>
      <xdr:rowOff>119062</xdr:rowOff>
    </xdr:from>
    <xdr:to>
      <xdr:col>20</xdr:col>
      <xdr:colOff>428624</xdr:colOff>
      <xdr:row>32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lts.8/Downloads/EIA%20Light%20Duty%20Fleet%20Projec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lts.8/Downloads/EIA%20Light%20Duty%20Fleet%20Projections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lts.8/Downloads/MPG%20Proje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ssions Summary"/>
      <sheetName val="Light Duty BAU"/>
      <sheetName val="Gasoline Fleet"/>
      <sheetName val="Diesel Fleet"/>
      <sheetName val="Ethanol Fleet"/>
      <sheetName val="Gasoline-Electric Hybrid Fleet"/>
      <sheetName val="Diesel-Electric Hybrid Fleet"/>
      <sheetName val="CNG Fleet"/>
      <sheetName val="CNG Bi-Fuel Fleet"/>
      <sheetName val="LPG Fleet"/>
      <sheetName val="LPG Bi-Fuel Fleet"/>
      <sheetName val="Electric Fleet"/>
      <sheetName val="Hydrogen Fleet"/>
    </sheetNames>
    <sheetDataSet>
      <sheetData sheetId="0"/>
      <sheetData sheetId="1">
        <row r="2">
          <cell r="L2">
            <v>461449.26720000006</v>
          </cell>
          <cell r="N2">
            <v>1008.6336000000001</v>
          </cell>
          <cell r="R2">
            <v>0</v>
          </cell>
          <cell r="T2">
            <v>4169.0160000000005</v>
          </cell>
          <cell r="V2">
            <v>29521.756799999999</v>
          </cell>
          <cell r="X2">
            <v>5586.796800000001</v>
          </cell>
          <cell r="Z2">
            <v>93637.366097636579</v>
          </cell>
          <cell r="AB2">
            <v>0</v>
          </cell>
        </row>
      </sheetData>
      <sheetData sheetId="2"/>
      <sheetData sheetId="3"/>
      <sheetData sheetId="4">
        <row r="2">
          <cell r="D2">
            <v>13590.168265414031</v>
          </cell>
          <cell r="F2">
            <v>13.75</v>
          </cell>
        </row>
      </sheetData>
      <sheetData sheetId="5">
        <row r="2">
          <cell r="B2">
            <v>104413.44960000001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ssions Summary"/>
      <sheetName val="Light Duty BAU"/>
      <sheetName val="Gasoline Fleet"/>
      <sheetName val="Diesel Fleet"/>
      <sheetName val="Ethanol Fleet"/>
      <sheetName val="Gasoline-Electric Hybrid Fleet"/>
      <sheetName val="Diesel-Electric Hybrid Fleet"/>
      <sheetName val="CNG Fleet"/>
      <sheetName val="CNG Bi-Fuel Fleet"/>
      <sheetName val="LPG Fleet"/>
      <sheetName val="LPG Bi-Fuel Fleet"/>
      <sheetName val="Electric Fleet"/>
      <sheetName val="Hydrogen Fl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D2">
            <v>13308.970127158789</v>
          </cell>
          <cell r="F2">
            <v>29.5</v>
          </cell>
        </row>
      </sheetData>
      <sheetData sheetId="6" refreshError="1">
        <row r="7">
          <cell r="D7">
            <v>14939.963456016705</v>
          </cell>
        </row>
      </sheetData>
      <sheetData sheetId="7" refreshError="1">
        <row r="2">
          <cell r="D2">
            <v>13890.762136676854</v>
          </cell>
          <cell r="F2">
            <v>17.7</v>
          </cell>
        </row>
      </sheetData>
      <sheetData sheetId="8" refreshError="1">
        <row r="2">
          <cell r="D2">
            <v>12558.508573004181</v>
          </cell>
          <cell r="F2">
            <v>17.7</v>
          </cell>
          <cell r="G2">
            <v>23.956522</v>
          </cell>
        </row>
      </sheetData>
      <sheetData sheetId="9" refreshError="1">
        <row r="2">
          <cell r="D2">
            <v>12865.052117163093</v>
          </cell>
          <cell r="F2">
            <v>14.75</v>
          </cell>
        </row>
      </sheetData>
      <sheetData sheetId="10" refreshError="1">
        <row r="2">
          <cell r="D2">
            <v>13259.060666120693</v>
          </cell>
          <cell r="F2">
            <v>14.75</v>
          </cell>
          <cell r="G2">
            <v>23.956522</v>
          </cell>
        </row>
      </sheetData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3.1023a"/>
    </sheetNames>
    <sheetDataSet>
      <sheetData sheetId="0" refreshError="1">
        <row r="66">
          <cell r="E66">
            <v>23.956522</v>
          </cell>
        </row>
        <row r="75">
          <cell r="J75">
            <v>51.501873000000003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70" zoomScaleNormal="70" workbookViewId="0">
      <selection activeCell="J18" sqref="J18"/>
    </sheetView>
  </sheetViews>
  <sheetFormatPr defaultColWidth="48.5546875" defaultRowHeight="14.4" x14ac:dyDescent="0.3"/>
  <cols>
    <col min="1" max="1" width="43.33203125" bestFit="1" customWidth="1"/>
    <col min="2" max="2" width="13.44140625" bestFit="1" customWidth="1"/>
    <col min="3" max="3" width="7.33203125" customWidth="1"/>
    <col min="4" max="4" width="19.6640625" bestFit="1" customWidth="1"/>
    <col min="5" max="5" width="6.5546875" customWidth="1"/>
    <col min="6" max="6" width="36.6640625" bestFit="1" customWidth="1"/>
    <col min="7" max="7" width="7.33203125" customWidth="1"/>
    <col min="8" max="8" width="30.88671875" bestFit="1" customWidth="1"/>
    <col min="9" max="9" width="9.33203125" customWidth="1"/>
    <col min="10" max="10" width="30.5546875" bestFit="1" customWidth="1"/>
    <col min="11" max="11" width="5.5546875" customWidth="1"/>
    <col min="12" max="12" width="2" customWidth="1"/>
    <col min="13" max="13" width="7" customWidth="1"/>
    <col min="14" max="14" width="19.109375" customWidth="1"/>
    <col min="15" max="15" width="11.5546875" customWidth="1"/>
    <col min="16" max="16" width="37.33203125" bestFit="1" customWidth="1"/>
  </cols>
  <sheetData>
    <row r="1" spans="1:16" ht="18" x14ac:dyDescent="0.35">
      <c r="A1" s="47" t="s">
        <v>98</v>
      </c>
      <c r="B1" s="48"/>
      <c r="C1" s="48"/>
      <c r="D1" s="48"/>
      <c r="E1" s="48"/>
      <c r="F1" s="48"/>
      <c r="G1" s="48"/>
      <c r="H1" s="48"/>
      <c r="I1" s="49"/>
      <c r="J1" s="50" t="s">
        <v>102</v>
      </c>
      <c r="K1" s="50"/>
      <c r="L1" s="50"/>
      <c r="M1" s="50"/>
      <c r="N1" s="50"/>
      <c r="O1" s="50"/>
    </row>
    <row r="2" spans="1:16" ht="18" x14ac:dyDescent="0.35">
      <c r="A2" s="44"/>
      <c r="B2" s="45"/>
      <c r="C2" s="46"/>
      <c r="D2" s="51" t="s">
        <v>100</v>
      </c>
      <c r="E2" s="51"/>
      <c r="F2" s="51"/>
      <c r="G2" s="51"/>
      <c r="H2" s="51"/>
      <c r="I2" s="27"/>
      <c r="J2" s="33" t="s">
        <v>90</v>
      </c>
      <c r="K2" s="34">
        <f>B5</f>
        <v>2012</v>
      </c>
      <c r="L2" s="34" t="s">
        <v>9</v>
      </c>
      <c r="M2" s="34">
        <f>B7</f>
        <v>2050</v>
      </c>
      <c r="N2" s="34"/>
      <c r="O2" s="34"/>
    </row>
    <row r="3" spans="1:16" x14ac:dyDescent="0.3">
      <c r="A3" s="22" t="s">
        <v>101</v>
      </c>
      <c r="B3" s="28" t="s">
        <v>99</v>
      </c>
      <c r="C3" s="22"/>
      <c r="D3" s="28" t="s">
        <v>90</v>
      </c>
      <c r="E3" s="22"/>
      <c r="F3" s="28" t="s">
        <v>89</v>
      </c>
      <c r="G3" s="22"/>
      <c r="H3" s="28" t="s">
        <v>87</v>
      </c>
      <c r="I3" s="23"/>
      <c r="J3" s="35">
        <f>SUM('Summary Breakdown'!E2:E40)/1000000</f>
        <v>2472.14399726382</v>
      </c>
      <c r="K3" s="36" t="s">
        <v>103</v>
      </c>
      <c r="L3" s="36"/>
      <c r="M3" s="36"/>
      <c r="N3" s="36"/>
      <c r="O3" s="36"/>
    </row>
    <row r="4" spans="1:16" ht="18" x14ac:dyDescent="0.35">
      <c r="A4" s="53"/>
      <c r="B4" s="54"/>
      <c r="C4" s="54"/>
      <c r="D4" s="54"/>
      <c r="E4" s="54"/>
      <c r="F4" s="54"/>
      <c r="G4" s="54"/>
      <c r="H4" s="55"/>
      <c r="I4" s="27"/>
      <c r="J4" s="38" t="s">
        <v>106</v>
      </c>
      <c r="K4" s="39">
        <f>B5</f>
        <v>2012</v>
      </c>
      <c r="L4" s="39" t="s">
        <v>9</v>
      </c>
      <c r="M4" s="39">
        <f>B7</f>
        <v>2050</v>
      </c>
      <c r="N4" s="39"/>
      <c r="O4" s="39"/>
    </row>
    <row r="5" spans="1:16" x14ac:dyDescent="0.3">
      <c r="A5" s="23" t="s">
        <v>73</v>
      </c>
      <c r="B5" s="29">
        <v>2012</v>
      </c>
      <c r="C5" s="23"/>
      <c r="D5" s="29">
        <v>2012</v>
      </c>
      <c r="E5" s="23"/>
      <c r="F5" s="29">
        <v>2012</v>
      </c>
      <c r="G5" s="23"/>
      <c r="H5" s="29">
        <v>2012</v>
      </c>
      <c r="I5" s="23"/>
      <c r="J5" s="40">
        <f>SUM('Emission Assumption Summary'!T2:T335)/1000000</f>
        <v>2472.14399726382</v>
      </c>
      <c r="K5" s="37" t="s">
        <v>103</v>
      </c>
      <c r="L5" s="37"/>
      <c r="M5" s="37"/>
      <c r="N5" s="37"/>
      <c r="O5" s="37"/>
    </row>
    <row r="6" spans="1:16" ht="18" x14ac:dyDescent="0.35">
      <c r="A6" s="52"/>
      <c r="B6" s="52"/>
      <c r="C6" s="52"/>
      <c r="D6" s="52"/>
      <c r="E6" s="52"/>
      <c r="F6" s="52"/>
      <c r="G6" s="52"/>
      <c r="H6" s="52"/>
      <c r="I6" s="27"/>
      <c r="J6" s="38" t="s">
        <v>107</v>
      </c>
      <c r="K6" s="39"/>
      <c r="L6" s="39"/>
      <c r="M6" s="39"/>
      <c r="N6" s="39"/>
      <c r="O6" s="38" t="s">
        <v>104</v>
      </c>
    </row>
    <row r="7" spans="1:16" x14ac:dyDescent="0.3">
      <c r="A7" s="23" t="s">
        <v>74</v>
      </c>
      <c r="B7" s="29">
        <v>2050</v>
      </c>
      <c r="C7" s="23"/>
      <c r="D7" s="29">
        <v>2050</v>
      </c>
      <c r="E7" s="23"/>
      <c r="F7" s="29">
        <v>2050</v>
      </c>
      <c r="G7" s="23"/>
      <c r="H7" s="29">
        <v>2050</v>
      </c>
      <c r="I7" s="23"/>
      <c r="J7" s="41">
        <f>J3-J5</f>
        <v>0</v>
      </c>
      <c r="K7" s="37" t="s">
        <v>103</v>
      </c>
      <c r="L7" s="37"/>
      <c r="M7" s="37"/>
      <c r="N7" s="37"/>
      <c r="O7" s="42">
        <f>J7/J3</f>
        <v>0</v>
      </c>
      <c r="P7" s="12"/>
    </row>
    <row r="8" spans="1:16" ht="18" x14ac:dyDescent="0.35">
      <c r="A8" s="52"/>
      <c r="B8" s="52"/>
      <c r="C8" s="52"/>
      <c r="D8" s="52"/>
      <c r="E8" s="52"/>
      <c r="F8" s="52"/>
      <c r="G8" s="52"/>
      <c r="H8" s="52"/>
      <c r="I8" s="27"/>
      <c r="J8" s="38" t="s">
        <v>112</v>
      </c>
      <c r="K8" s="39"/>
      <c r="L8" s="39"/>
      <c r="M8" s="39"/>
      <c r="N8" s="39"/>
      <c r="O8" s="38"/>
    </row>
    <row r="9" spans="1:16" x14ac:dyDescent="0.3">
      <c r="A9" s="23" t="s">
        <v>79</v>
      </c>
      <c r="B9" s="30">
        <v>8.0000000000000004E-4</v>
      </c>
      <c r="C9" s="24"/>
      <c r="D9" s="30">
        <v>8.0000000000000004E-4</v>
      </c>
      <c r="E9" s="24"/>
      <c r="F9" s="30">
        <v>8.0000000000000004E-4</v>
      </c>
      <c r="G9" s="23"/>
      <c r="H9" s="30">
        <v>8.0000000000000004E-4</v>
      </c>
      <c r="I9" s="23"/>
      <c r="J9" s="43">
        <f>SUM('Emission Assumption Summary'!U2:U336)</f>
        <v>56784803.906522967</v>
      </c>
      <c r="K9" s="37" t="s">
        <v>105</v>
      </c>
      <c r="L9" s="37"/>
      <c r="M9" s="37"/>
      <c r="N9" s="37"/>
      <c r="O9" s="37"/>
      <c r="P9" s="12"/>
    </row>
    <row r="10" spans="1:16" x14ac:dyDescent="0.3">
      <c r="A10" s="52"/>
      <c r="B10" s="52"/>
      <c r="C10" s="52"/>
      <c r="D10" s="52"/>
      <c r="E10" s="52"/>
      <c r="F10" s="52"/>
      <c r="G10" s="52"/>
      <c r="H10" s="52"/>
      <c r="I10" s="27"/>
    </row>
    <row r="11" spans="1:16" x14ac:dyDescent="0.3">
      <c r="A11" s="23" t="s">
        <v>75</v>
      </c>
      <c r="B11" s="31">
        <v>0</v>
      </c>
      <c r="C11" s="25"/>
      <c r="D11" s="31">
        <v>0</v>
      </c>
      <c r="E11" s="25"/>
      <c r="F11" s="31">
        <v>1.06E-2</v>
      </c>
      <c r="G11" s="23"/>
      <c r="H11" s="31">
        <v>1.06E-2</v>
      </c>
      <c r="I11" s="23"/>
    </row>
    <row r="12" spans="1:16" x14ac:dyDescent="0.3">
      <c r="A12" s="52"/>
      <c r="B12" s="52"/>
      <c r="C12" s="52"/>
      <c r="D12" s="52"/>
      <c r="E12" s="52"/>
      <c r="F12" s="52"/>
      <c r="G12" s="52"/>
      <c r="H12" s="52"/>
      <c r="I12" s="27"/>
    </row>
    <row r="13" spans="1:16" x14ac:dyDescent="0.3">
      <c r="A13" s="23" t="s">
        <v>37</v>
      </c>
      <c r="B13" s="31">
        <v>0</v>
      </c>
      <c r="C13" s="25"/>
      <c r="D13" s="31">
        <v>0</v>
      </c>
      <c r="E13" s="25"/>
      <c r="F13" s="31">
        <v>0</v>
      </c>
      <c r="G13" s="23"/>
      <c r="H13" s="31">
        <v>6.9000000000000006E-2</v>
      </c>
      <c r="I13" s="23"/>
    </row>
    <row r="14" spans="1:16" x14ac:dyDescent="0.3">
      <c r="A14" s="52"/>
      <c r="B14" s="52"/>
      <c r="C14" s="52"/>
      <c r="D14" s="52"/>
      <c r="E14" s="52"/>
      <c r="F14" s="52"/>
      <c r="G14" s="52"/>
      <c r="H14" s="52"/>
      <c r="I14" s="27"/>
    </row>
    <row r="15" spans="1:16" x14ac:dyDescent="0.3">
      <c r="A15" s="23" t="s">
        <v>76</v>
      </c>
      <c r="B15" s="32">
        <v>0</v>
      </c>
      <c r="C15" s="26"/>
      <c r="D15" s="32">
        <v>0</v>
      </c>
      <c r="E15" s="26"/>
      <c r="F15" s="32">
        <v>0</v>
      </c>
      <c r="G15" s="23"/>
      <c r="H15" s="32">
        <v>0.05</v>
      </c>
      <c r="I15" s="23"/>
    </row>
    <row r="16" spans="1:16" x14ac:dyDescent="0.3">
      <c r="A16" s="52"/>
      <c r="B16" s="52"/>
      <c r="C16" s="52"/>
      <c r="D16" s="52"/>
      <c r="E16" s="52"/>
      <c r="F16" s="52"/>
      <c r="G16" s="52"/>
      <c r="H16" s="52"/>
      <c r="I16" s="27"/>
    </row>
    <row r="17" spans="1:10" x14ac:dyDescent="0.3">
      <c r="A17" s="23" t="s">
        <v>78</v>
      </c>
      <c r="B17" s="31">
        <v>-7.4999999999999997E-3</v>
      </c>
      <c r="C17" s="25"/>
      <c r="D17" s="31">
        <v>-7.4999999999999997E-3</v>
      </c>
      <c r="E17" s="25"/>
      <c r="F17" s="31">
        <v>-7.4999999999999997E-3</v>
      </c>
      <c r="G17" s="25"/>
      <c r="H17" s="31">
        <v>-7.4999999999999997E-3</v>
      </c>
      <c r="I17" s="23"/>
    </row>
    <row r="18" spans="1:10" x14ac:dyDescent="0.3">
      <c r="A18" s="52"/>
      <c r="B18" s="52"/>
      <c r="C18" s="52"/>
      <c r="D18" s="52"/>
      <c r="E18" s="52"/>
      <c r="F18" s="52"/>
      <c r="G18" s="52"/>
      <c r="H18" s="52"/>
      <c r="I18" s="27"/>
    </row>
    <row r="19" spans="1:10" x14ac:dyDescent="0.3">
      <c r="A19" s="23" t="s">
        <v>77</v>
      </c>
      <c r="B19" s="31">
        <v>1E-3</v>
      </c>
      <c r="C19" s="25"/>
      <c r="D19" s="31">
        <v>1E-3</v>
      </c>
      <c r="E19" s="25"/>
      <c r="F19" s="31">
        <v>1E-3</v>
      </c>
      <c r="G19" s="23"/>
      <c r="H19" s="31">
        <v>1E-3</v>
      </c>
      <c r="I19" s="23"/>
    </row>
    <row r="20" spans="1:10" x14ac:dyDescent="0.3">
      <c r="A20" s="21"/>
      <c r="J20" s="12"/>
    </row>
    <row r="21" spans="1:10" x14ac:dyDescent="0.3">
      <c r="F21" s="12"/>
      <c r="H21" s="12"/>
    </row>
    <row r="24" spans="1:10" x14ac:dyDescent="0.3">
      <c r="A24" t="s">
        <v>97</v>
      </c>
    </row>
  </sheetData>
  <mergeCells count="12">
    <mergeCell ref="A8:H8"/>
    <mergeCell ref="A4:H4"/>
    <mergeCell ref="A18:H18"/>
    <mergeCell ref="A16:H16"/>
    <mergeCell ref="A14:H14"/>
    <mergeCell ref="A12:H12"/>
    <mergeCell ref="A10:H10"/>
    <mergeCell ref="A2:C2"/>
    <mergeCell ref="A1:I1"/>
    <mergeCell ref="J1:O1"/>
    <mergeCell ref="D2:H2"/>
    <mergeCell ref="A6:H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4"/>
  <sheetViews>
    <sheetView topLeftCell="B1" workbookViewId="0">
      <selection activeCell="D3" sqref="D3:D316"/>
    </sheetView>
  </sheetViews>
  <sheetFormatPr defaultRowHeight="14.4" x14ac:dyDescent="0.3"/>
  <cols>
    <col min="2" max="3" width="18.109375" customWidth="1"/>
    <col min="4" max="4" width="18.33203125" customWidth="1"/>
    <col min="5" max="5" width="30.5546875" customWidth="1"/>
  </cols>
  <sheetData>
    <row r="1" spans="1:5" x14ac:dyDescent="0.3">
      <c r="A1" t="s">
        <v>0</v>
      </c>
      <c r="B1" t="s">
        <v>44</v>
      </c>
      <c r="C1" t="s">
        <v>45</v>
      </c>
      <c r="D1" t="s">
        <v>13</v>
      </c>
      <c r="E1" t="s">
        <v>14</v>
      </c>
    </row>
    <row r="2" spans="1:5" x14ac:dyDescent="0.3">
      <c r="A2">
        <f>'Emission Assumption Summary'!A2</f>
        <v>2012</v>
      </c>
      <c r="B2" s="11">
        <f>IF(A2="","",'Summary Sheet'!N2)</f>
        <v>461449.26720000006</v>
      </c>
      <c r="C2" s="16">
        <f>'[1]Ethanol Fleet'!$D$2</f>
        <v>13590.168265414031</v>
      </c>
      <c r="D2" s="8">
        <f>'[1]Ethanol Fleet'!$F$2</f>
        <v>13.75</v>
      </c>
      <c r="E2" s="10">
        <f>IF(A2="","",(('Emissions Factors'!$B$5/'Ethanol Vehicles'!D2)*(C2*B2))/10^6)</f>
        <v>2622490.6055563637</v>
      </c>
    </row>
    <row r="3" spans="1:5" x14ac:dyDescent="0.3">
      <c r="A3">
        <f>'Emission Assumption Summary'!A3</f>
        <v>2013</v>
      </c>
      <c r="B3" s="11">
        <f>IF(A3="","",'Summary Sheet'!N3)</f>
        <v>461449.26720000006</v>
      </c>
      <c r="C3" s="16">
        <f>IF(A3="","",C2+(C2*Assumptions!$B$17))</f>
        <v>13488.242003423426</v>
      </c>
      <c r="D3" s="8">
        <f>IF(A3="","",D2+(D2*Assumptions!$B$11))</f>
        <v>13.75</v>
      </c>
      <c r="E3" s="10">
        <f>IF(A3="","",(('Emissions Factors'!$B$5/'Ethanol Vehicles'!D3)*(C3*B3))/10^6)</f>
        <v>2602821.9260146911</v>
      </c>
    </row>
    <row r="4" spans="1:5" x14ac:dyDescent="0.3">
      <c r="A4">
        <f>'Emission Assumption Summary'!A4</f>
        <v>2014</v>
      </c>
      <c r="B4" s="11">
        <f>IF(A4="","",'Summary Sheet'!N4)</f>
        <v>461449.26720000006</v>
      </c>
      <c r="C4" s="16">
        <f>IF(A4="","",C3+(C3*Assumptions!$B$17))</f>
        <v>13387.080188397749</v>
      </c>
      <c r="D4" s="8">
        <f>IF(A4="","",D3+(D3*Assumptions!$B$11))</f>
        <v>13.75</v>
      </c>
      <c r="E4" s="10">
        <f>IF(A4="","",(('Emissions Factors'!$B$5/'Ethanol Vehicles'!D4)*(C4*B4))/10^6)</f>
        <v>2583300.761569581</v>
      </c>
    </row>
    <row r="5" spans="1:5" x14ac:dyDescent="0.3">
      <c r="A5">
        <f>'Emission Assumption Summary'!A5</f>
        <v>2015</v>
      </c>
      <c r="B5" s="11">
        <f>IF(A5="","",'Summary Sheet'!N5)</f>
        <v>461449.26720000006</v>
      </c>
      <c r="C5" s="16">
        <f>IF(A5="","",C4+(C4*Assumptions!$B$17))</f>
        <v>13286.677086984766</v>
      </c>
      <c r="D5" s="8">
        <f>IF(A5="","",D4+(D4*Assumptions!$B$11))</f>
        <v>13.75</v>
      </c>
      <c r="E5" s="10">
        <f>IF(A5="","",(('Emissions Factors'!$B$5/'Ethanol Vehicles'!D5)*(C5*B5))/10^6)</f>
        <v>2563926.005857809</v>
      </c>
    </row>
    <row r="6" spans="1:5" x14ac:dyDescent="0.3">
      <c r="A6">
        <f>'Emission Assumption Summary'!A6</f>
        <v>2016</v>
      </c>
      <c r="B6" s="11">
        <f>IF(A6="","",'Summary Sheet'!N6)</f>
        <v>461449.26720000006</v>
      </c>
      <c r="C6" s="16">
        <f>IF(A6="","",C5+(C5*Assumptions!$B$17))</f>
        <v>13187.02700883238</v>
      </c>
      <c r="D6" s="8">
        <f>IF(A6="","",D5+(D5*Assumptions!$B$11))</f>
        <v>13.75</v>
      </c>
      <c r="E6" s="10">
        <f>IF(A6="","",(('Emissions Factors'!$B$5/'Ethanol Vehicles'!D6)*(C6*B6))/10^6)</f>
        <v>2544696.5608138749</v>
      </c>
    </row>
    <row r="7" spans="1:5" x14ac:dyDescent="0.3">
      <c r="A7">
        <f>'Emission Assumption Summary'!A7</f>
        <v>2017</v>
      </c>
      <c r="B7" s="11">
        <f>IF(A7="","",'Summary Sheet'!N7)</f>
        <v>461449.26720000006</v>
      </c>
      <c r="C7" s="16">
        <f>IF(A7="","",C6+(C6*Assumptions!$B$17))</f>
        <v>13088.124306266136</v>
      </c>
      <c r="D7" s="8">
        <f>IF(A7="","",D6+(D6*Assumptions!$B$11))</f>
        <v>13.75</v>
      </c>
      <c r="E7" s="10">
        <f>IF(A7="","",(('Emissions Factors'!$B$5/'Ethanol Vehicles'!D7)*(C7*B7))/10^6)</f>
        <v>2525611.336607771</v>
      </c>
    </row>
    <row r="8" spans="1:5" x14ac:dyDescent="0.3">
      <c r="A8">
        <f>'Emission Assumption Summary'!A8</f>
        <v>2018</v>
      </c>
      <c r="B8" s="11">
        <f>IF(A8="","",'Summary Sheet'!N8)</f>
        <v>461449.26720000006</v>
      </c>
      <c r="C8" s="16">
        <f>IF(A8="","",C7+(C7*Assumptions!$B$17))</f>
        <v>12989.96337396914</v>
      </c>
      <c r="D8" s="8">
        <f>IF(A8="","",D7+(D7*Assumptions!$B$11))</f>
        <v>13.75</v>
      </c>
      <c r="E8" s="10">
        <f>IF(A8="","",(('Emissions Factors'!$B$5/'Ethanol Vehicles'!D8)*(C8*B8))/10^6)</f>
        <v>2506669.251583213</v>
      </c>
    </row>
    <row r="9" spans="1:5" x14ac:dyDescent="0.3">
      <c r="A9">
        <f>'Emission Assumption Summary'!A9</f>
        <v>2019</v>
      </c>
      <c r="B9" s="11">
        <f>IF(A9="","",'Summary Sheet'!N9)</f>
        <v>461449.26720000006</v>
      </c>
      <c r="C9" s="16">
        <f>IF(A9="","",C8+(C8*Assumptions!$B$17))</f>
        <v>12892.538648664371</v>
      </c>
      <c r="D9" s="8">
        <f>IF(A9="","",D8+(D8*Assumptions!$B$11))</f>
        <v>13.75</v>
      </c>
      <c r="E9" s="10">
        <f>IF(A9="","",(('Emissions Factors'!$B$5/'Ethanol Vehicles'!D9)*(C9*B9))/10^6)</f>
        <v>2487869.2321963389</v>
      </c>
    </row>
    <row r="10" spans="1:5" x14ac:dyDescent="0.3">
      <c r="A10">
        <f>'Emission Assumption Summary'!A10</f>
        <v>2020</v>
      </c>
      <c r="B10" s="11">
        <f>IF(A10="","",'Summary Sheet'!N10)</f>
        <v>461449.26720000006</v>
      </c>
      <c r="C10" s="16">
        <f>IF(A10="","",C9+(C9*Assumptions!$B$17))</f>
        <v>12795.844608799389</v>
      </c>
      <c r="D10" s="8">
        <f>IF(A10="","",D9+(D9*Assumptions!$B$11))</f>
        <v>13.75</v>
      </c>
      <c r="E10" s="10">
        <f>IF(A10="","",(('Emissions Factors'!$B$5/'Ethanol Vehicles'!D10)*(C10*B10))/10^6)</f>
        <v>2469210.2129548662</v>
      </c>
    </row>
    <row r="11" spans="1:5" x14ac:dyDescent="0.3">
      <c r="A11">
        <f>'Emission Assumption Summary'!A11</f>
        <v>2021</v>
      </c>
      <c r="B11" s="11">
        <f>IF(A11="","",'Summary Sheet'!N11)</f>
        <v>461449.26720000006</v>
      </c>
      <c r="C11" s="16">
        <f>IF(A11="","",C10+(C10*Assumptions!$B$17))</f>
        <v>12699.875774233393</v>
      </c>
      <c r="D11" s="8">
        <f>IF(A11="","",D10+(D10*Assumptions!$B$11))</f>
        <v>13.75</v>
      </c>
      <c r="E11" s="10">
        <f>IF(A11="","",(('Emissions Factors'!$B$5/'Ethanol Vehicles'!D11)*(C11*B11))/10^6)</f>
        <v>2450691.1363577046</v>
      </c>
    </row>
    <row r="12" spans="1:5" x14ac:dyDescent="0.3">
      <c r="A12">
        <f>'Emission Assumption Summary'!A12</f>
        <v>2022</v>
      </c>
      <c r="B12" s="11">
        <f>IF(A12="","",'Summary Sheet'!N12)</f>
        <v>461449.26720000006</v>
      </c>
      <c r="C12" s="16">
        <f>IF(A12="","",C11+(C11*Assumptions!$B$17))</f>
        <v>12604.626705926643</v>
      </c>
      <c r="D12" s="8">
        <f>IF(A12="","",D11+(D11*Assumptions!$B$11))</f>
        <v>13.75</v>
      </c>
      <c r="E12" s="10">
        <f>IF(A12="","",(('Emissions Factors'!$B$5/'Ethanol Vehicles'!D12)*(C12*B12))/10^6)</f>
        <v>2432310.952835022</v>
      </c>
    </row>
    <row r="13" spans="1:5" x14ac:dyDescent="0.3">
      <c r="A13">
        <f>'Emission Assumption Summary'!A13</f>
        <v>2023</v>
      </c>
      <c r="B13" s="11">
        <f>IF(A13="","",'Summary Sheet'!N13)</f>
        <v>461449.26720000006</v>
      </c>
      <c r="C13" s="16">
        <f>IF(A13="","",C12+(C12*Assumptions!$B$17))</f>
        <v>12510.092005632194</v>
      </c>
      <c r="D13" s="8">
        <f>IF(A13="","",D12+(D12*Assumptions!$B$11))</f>
        <v>13.75</v>
      </c>
      <c r="E13" s="10">
        <f>IF(A13="","",(('Emissions Factors'!$B$5/'Ethanol Vehicles'!D13)*(C13*B13))/10^6)</f>
        <v>2414068.6206887593</v>
      </c>
    </row>
    <row r="14" spans="1:5" x14ac:dyDescent="0.3">
      <c r="A14">
        <f>'Emission Assumption Summary'!A14</f>
        <v>2024</v>
      </c>
      <c r="B14" s="11">
        <f>IF(A14="","",'Summary Sheet'!N14)</f>
        <v>461449.26720000006</v>
      </c>
      <c r="C14" s="16">
        <f>IF(A14="","",C13+(C13*Assumptions!$B$17))</f>
        <v>12416.266315589952</v>
      </c>
      <c r="D14" s="8">
        <f>IF(A14="","",D13+(D13*Assumptions!$B$11))</f>
        <v>13.75</v>
      </c>
      <c r="E14" s="10">
        <f>IF(A14="","",(('Emissions Factors'!$B$5/'Ethanol Vehicles'!D14)*(C14*B14))/10^6)</f>
        <v>2395963.1060335934</v>
      </c>
    </row>
    <row r="15" spans="1:5" x14ac:dyDescent="0.3">
      <c r="A15">
        <f>'Emission Assumption Summary'!A15</f>
        <v>2025</v>
      </c>
      <c r="B15" s="11">
        <f>IF(A15="","",'Summary Sheet'!N15)</f>
        <v>461449.26720000006</v>
      </c>
      <c r="C15" s="16">
        <f>IF(A15="","",C14+(C14*Assumptions!$B$17))</f>
        <v>12323.144318223027</v>
      </c>
      <c r="D15" s="8">
        <f>IF(A15="","",D14+(D14*Assumptions!$B$11))</f>
        <v>13.75</v>
      </c>
      <c r="E15" s="10">
        <f>IF(A15="","",(('Emissions Factors'!$B$5/'Ethanol Vehicles'!D15)*(C15*B15))/10^6)</f>
        <v>2377993.3827383416</v>
      </c>
    </row>
    <row r="16" spans="1:5" x14ac:dyDescent="0.3">
      <c r="A16">
        <f>'Emission Assumption Summary'!A16</f>
        <v>2026</v>
      </c>
      <c r="B16" s="11">
        <f>IF(A16="","",'Summary Sheet'!N16)</f>
        <v>461449.26720000006</v>
      </c>
      <c r="C16" s="16">
        <f>IF(A16="","",C15+(C15*Assumptions!$B$17))</f>
        <v>12230.720735836354</v>
      </c>
      <c r="D16" s="8">
        <f>IF(A16="","",D15+(D15*Assumptions!$B$11))</f>
        <v>13.75</v>
      </c>
      <c r="E16" s="10">
        <f>IF(A16="","",(('Emissions Factors'!$B$5/'Ethanol Vehicles'!D16)*(C16*B16))/10^6)</f>
        <v>2360158.4323678035</v>
      </c>
    </row>
    <row r="17" spans="1:5" x14ac:dyDescent="0.3">
      <c r="A17">
        <f>'Emission Assumption Summary'!A17</f>
        <v>2027</v>
      </c>
      <c r="B17" s="11">
        <f>IF(A17="","",'Summary Sheet'!N17)</f>
        <v>461449.26720000006</v>
      </c>
      <c r="C17" s="16">
        <f>IF(A17="","",C16+(C16*Assumptions!$B$17))</f>
        <v>12138.990330317582</v>
      </c>
      <c r="D17" s="8">
        <f>IF(A17="","",D16+(D16*Assumptions!$B$11))</f>
        <v>13.75</v>
      </c>
      <c r="E17" s="10">
        <f>IF(A17="","",(('Emissions Factors'!$B$5/'Ethanol Vehicles'!D17)*(C17*B17))/10^6)</f>
        <v>2342457.2441250454</v>
      </c>
    </row>
    <row r="18" spans="1:5" x14ac:dyDescent="0.3">
      <c r="A18">
        <f>'Emission Assumption Summary'!A18</f>
        <v>2028</v>
      </c>
      <c r="B18" s="11">
        <f>IF(A18="","",'Summary Sheet'!N18)</f>
        <v>461449.26720000006</v>
      </c>
      <c r="C18" s="16">
        <f>IF(A18="","",C17+(C17*Assumptions!$B$17))</f>
        <v>12047.9479028402</v>
      </c>
      <c r="D18" s="8">
        <f>IF(A18="","",D17+(D17*Assumptions!$B$11))</f>
        <v>13.75</v>
      </c>
      <c r="E18" s="10">
        <f>IF(A18="","",(('Emissions Factors'!$B$5/'Ethanol Vehicles'!D18)*(C18*B18))/10^6)</f>
        <v>2324888.8147941073</v>
      </c>
    </row>
    <row r="19" spans="1:5" x14ac:dyDescent="0.3">
      <c r="A19">
        <f>'Emission Assumption Summary'!A19</f>
        <v>2029</v>
      </c>
      <c r="B19" s="11">
        <f>IF(A19="","",'Summary Sheet'!N19)</f>
        <v>461449.26720000006</v>
      </c>
      <c r="C19" s="16">
        <f>IF(A19="","",C18+(C18*Assumptions!$B$17))</f>
        <v>11957.588293568899</v>
      </c>
      <c r="D19" s="8">
        <f>IF(A19="","",D18+(D18*Assumptions!$B$11))</f>
        <v>13.75</v>
      </c>
      <c r="E19" s="10">
        <f>IF(A19="","",(('Emissions Factors'!$B$5/'Ethanol Vehicles'!D19)*(C19*B19))/10^6)</f>
        <v>2307452.1486831517</v>
      </c>
    </row>
    <row r="20" spans="1:5" x14ac:dyDescent="0.3">
      <c r="A20">
        <f>'Emission Assumption Summary'!A20</f>
        <v>2030</v>
      </c>
      <c r="B20" s="11">
        <f>IF(A20="","",'Summary Sheet'!N20)</f>
        <v>461449.26720000006</v>
      </c>
      <c r="C20" s="16">
        <f>IF(A20="","",C19+(C19*Assumptions!$B$17))</f>
        <v>11867.906381367133</v>
      </c>
      <c r="D20" s="8">
        <f>IF(A20="","",D19+(D19*Assumptions!$B$11))</f>
        <v>13.75</v>
      </c>
      <c r="E20" s="10">
        <f>IF(A20="","",(('Emissions Factors'!$B$5/'Ethanol Vehicles'!D20)*(C20*B20))/10^6)</f>
        <v>2290146.2575680283</v>
      </c>
    </row>
    <row r="21" spans="1:5" x14ac:dyDescent="0.3">
      <c r="A21">
        <f>'Emission Assumption Summary'!A21</f>
        <v>2031</v>
      </c>
      <c r="B21" s="11">
        <f>IF(A21="","",'Summary Sheet'!N21)</f>
        <v>461449.26720000006</v>
      </c>
      <c r="C21" s="16">
        <f>IF(A21="","",C20+(C20*Assumptions!$B$17))</f>
        <v>11778.897083506879</v>
      </c>
      <c r="D21" s="8">
        <f>IF(A21="","",D20+(D20*Assumptions!$B$11))</f>
        <v>13.75</v>
      </c>
      <c r="E21" s="10">
        <f>IF(A21="","",(('Emissions Factors'!$B$5/'Ethanol Vehicles'!D21)*(C21*B21))/10^6)</f>
        <v>2272970.1606362681</v>
      </c>
    </row>
    <row r="22" spans="1:5" x14ac:dyDescent="0.3">
      <c r="A22">
        <f>'Emission Assumption Summary'!A22</f>
        <v>2032</v>
      </c>
      <c r="B22" s="11">
        <f>IF(A22="","",'Summary Sheet'!N22)</f>
        <v>461449.26720000006</v>
      </c>
      <c r="C22" s="16">
        <f>IF(A22="","",C21+(C21*Assumptions!$B$17))</f>
        <v>11690.555355380578</v>
      </c>
      <c r="D22" s="8">
        <f>IF(A22="","",D21+(D21*Assumptions!$B$11))</f>
        <v>13.75</v>
      </c>
      <c r="E22" s="10">
        <f>IF(A22="","",(('Emissions Factors'!$B$5/'Ethanol Vehicles'!D22)*(C22*B22))/10^6)</f>
        <v>2255922.8844314967</v>
      </c>
    </row>
    <row r="23" spans="1:5" x14ac:dyDescent="0.3">
      <c r="A23">
        <f>'Emission Assumption Summary'!A23</f>
        <v>2033</v>
      </c>
      <c r="B23" s="11">
        <f>IF(A23="","",'Summary Sheet'!N23)</f>
        <v>461449.26720000006</v>
      </c>
      <c r="C23" s="16">
        <f>IF(A23="","",C22+(C22*Assumptions!$B$17))</f>
        <v>11602.876190215224</v>
      </c>
      <c r="D23" s="8">
        <f>IF(A23="","",D22+(D22*Assumptions!$B$11))</f>
        <v>13.75</v>
      </c>
      <c r="E23" s="10">
        <f>IF(A23="","",(('Emissions Factors'!$B$5/'Ethanol Vehicles'!D23)*(C23*B23))/10^6)</f>
        <v>2239003.4627982597</v>
      </c>
    </row>
    <row r="24" spans="1:5" x14ac:dyDescent="0.3">
      <c r="A24">
        <f>'Emission Assumption Summary'!A24</f>
        <v>2034</v>
      </c>
      <c r="B24" s="11">
        <f>IF(A24="","",'Summary Sheet'!N24)</f>
        <v>461449.26720000006</v>
      </c>
      <c r="C24" s="16">
        <f>IF(A24="","",C23+(C23*Assumptions!$B$17))</f>
        <v>11515.85461878861</v>
      </c>
      <c r="D24" s="8">
        <f>IF(A24="","",D23+(D23*Assumptions!$B$11))</f>
        <v>13.75</v>
      </c>
      <c r="E24" s="10">
        <f>IF(A24="","",(('Emissions Factors'!$B$5/'Ethanol Vehicles'!D24)*(C24*B24))/10^6)</f>
        <v>2222210.9368272731</v>
      </c>
    </row>
    <row r="25" spans="1:5" x14ac:dyDescent="0.3">
      <c r="A25">
        <f>'Emission Assumption Summary'!A25</f>
        <v>2035</v>
      </c>
      <c r="B25" s="11">
        <f>IF(A25="","",'Summary Sheet'!N25)</f>
        <v>461449.26720000006</v>
      </c>
      <c r="C25" s="16">
        <f>IF(A25="","",C24+(C24*Assumptions!$B$17))</f>
        <v>11429.485709147695</v>
      </c>
      <c r="D25" s="8">
        <f>IF(A25="","",D24+(D24*Assumptions!$B$11))</f>
        <v>13.75</v>
      </c>
      <c r="E25" s="10">
        <f>IF(A25="","",(('Emissions Factors'!$B$5/'Ethanol Vehicles'!D25)*(C25*B25))/10^6)</f>
        <v>2205544.3548010685</v>
      </c>
    </row>
    <row r="26" spans="1:5" x14ac:dyDescent="0.3">
      <c r="A26">
        <f>'Emission Assumption Summary'!A26</f>
        <v>2036</v>
      </c>
      <c r="B26" s="11">
        <f>IF(A26="","",'Summary Sheet'!N26)</f>
        <v>461449.26720000006</v>
      </c>
      <c r="C26" s="16">
        <f>IF(A26="","",C25+(C25*Assumptions!$B$17))</f>
        <v>11343.764566329088</v>
      </c>
      <c r="D26" s="8">
        <f>IF(A26="","",D25+(D25*Assumptions!$B$11))</f>
        <v>13.75</v>
      </c>
      <c r="E26" s="10">
        <f>IF(A26="","",(('Emissions Factors'!$B$5/'Ethanol Vehicles'!D26)*(C26*B26))/10^6)</f>
        <v>2189002.7721400606</v>
      </c>
    </row>
    <row r="27" spans="1:5" x14ac:dyDescent="0.3">
      <c r="A27">
        <f>'Emission Assumption Summary'!A27</f>
        <v>2037</v>
      </c>
      <c r="B27" s="11">
        <f>IF(A27="","",'Summary Sheet'!N27)</f>
        <v>461449.26720000006</v>
      </c>
      <c r="C27" s="16">
        <f>IF(A27="","",C26+(C26*Assumptions!$B$17))</f>
        <v>11258.686332081619</v>
      </c>
      <c r="D27" s="8">
        <f>IF(A27="","",D26+(D26*Assumptions!$B$11))</f>
        <v>13.75</v>
      </c>
      <c r="E27" s="10">
        <f>IF(A27="","",(('Emissions Factors'!$B$5/'Ethanol Vehicles'!D27)*(C27*B27))/10^6)</f>
        <v>2172585.25134901</v>
      </c>
    </row>
    <row r="28" spans="1:5" x14ac:dyDescent="0.3">
      <c r="A28">
        <f>'Emission Assumption Summary'!A28</f>
        <v>2038</v>
      </c>
      <c r="B28" s="11">
        <f>IF(A28="","",'Summary Sheet'!N28)</f>
        <v>461449.26720000006</v>
      </c>
      <c r="C28" s="16">
        <f>IF(A28="","",C27+(C27*Assumptions!$B$17))</f>
        <v>11174.246184591007</v>
      </c>
      <c r="D28" s="8">
        <f>IF(A28="","",D27+(D27*Assumptions!$B$11))</f>
        <v>13.75</v>
      </c>
      <c r="E28" s="10">
        <f>IF(A28="","",(('Emissions Factors'!$B$5/'Ethanol Vehicles'!D28)*(C28*B28))/10^6)</f>
        <v>2156290.8619638924</v>
      </c>
    </row>
    <row r="29" spans="1:5" x14ac:dyDescent="0.3">
      <c r="A29">
        <f>'Emission Assumption Summary'!A29</f>
        <v>2039</v>
      </c>
      <c r="B29" s="11">
        <f>IF(A29="","",'Summary Sheet'!N29)</f>
        <v>461449.26720000006</v>
      </c>
      <c r="C29" s="16">
        <f>IF(A29="","",C28+(C28*Assumptions!$B$17))</f>
        <v>11090.439338206575</v>
      </c>
      <c r="D29" s="8">
        <f>IF(A29="","",D28+(D28*Assumptions!$B$11))</f>
        <v>13.75</v>
      </c>
      <c r="E29" s="10">
        <f>IF(A29="","",(('Emissions Factors'!$B$5/'Ethanol Vehicles'!D29)*(C29*B29))/10^6)</f>
        <v>2140118.6804991635</v>
      </c>
    </row>
    <row r="30" spans="1:5" x14ac:dyDescent="0.3">
      <c r="A30">
        <f>'Emission Assumption Summary'!A30</f>
        <v>2040</v>
      </c>
      <c r="B30" s="11">
        <f>IF(A30="","",'Summary Sheet'!N30)</f>
        <v>461449.26720000006</v>
      </c>
      <c r="C30" s="16">
        <f>IF(A30="","",C29+(C29*Assumptions!$B$17))</f>
        <v>11007.261043170027</v>
      </c>
      <c r="D30" s="8">
        <f>IF(A30="","",D29+(D29*Assumptions!$B$11))</f>
        <v>13.75</v>
      </c>
      <c r="E30" s="10">
        <f>IF(A30="","",(('Emissions Factors'!$B$5/'Ethanol Vehicles'!D30)*(C30*B30))/10^6)</f>
        <v>2124067.79039542</v>
      </c>
    </row>
    <row r="31" spans="1:5" x14ac:dyDescent="0.3">
      <c r="A31">
        <f>'Emission Assumption Summary'!A31</f>
        <v>2041</v>
      </c>
      <c r="B31" s="11">
        <f>IF(A31="","",'Summary Sheet'!N31)</f>
        <v>461449.26720000006</v>
      </c>
      <c r="C31" s="16">
        <f>IF(A31="","",C30+(C30*Assumptions!$B$17))</f>
        <v>10924.706585346252</v>
      </c>
      <c r="D31" s="8">
        <f>IF(A31="","",D30+(D30*Assumptions!$B$11))</f>
        <v>13.75</v>
      </c>
      <c r="E31" s="10">
        <f>IF(A31="","",(('Emissions Factors'!$B$5/'Ethanol Vehicles'!D31)*(C31*B31))/10^6)</f>
        <v>2108137.2819674541</v>
      </c>
    </row>
    <row r="32" spans="1:5" x14ac:dyDescent="0.3">
      <c r="A32">
        <f>'Emission Assumption Summary'!A32</f>
        <v>2042</v>
      </c>
      <c r="B32" s="11">
        <f>IF(A32="","",'Summary Sheet'!N32)</f>
        <v>461449.26720000006</v>
      </c>
      <c r="C32" s="16">
        <f>IF(A32="","",C31+(C31*Assumptions!$B$17))</f>
        <v>10842.771285956154</v>
      </c>
      <c r="D32" s="8">
        <f>IF(A32="","",D31+(D31*Assumptions!$B$11))</f>
        <v>13.75</v>
      </c>
      <c r="E32" s="10">
        <f>IF(A32="","",(('Emissions Factors'!$B$5/'Ethanol Vehicles'!D32)*(C32*B32))/10^6)</f>
        <v>2092326.2523526982</v>
      </c>
    </row>
    <row r="33" spans="1:5" x14ac:dyDescent="0.3">
      <c r="A33">
        <f>'Emission Assumption Summary'!A33</f>
        <v>2043</v>
      </c>
      <c r="B33" s="11">
        <f>IF(A33="","",'Summary Sheet'!N33)</f>
        <v>461449.26720000006</v>
      </c>
      <c r="C33" s="16">
        <f>IF(A33="","",C32+(C32*Assumptions!$B$17))</f>
        <v>10761.450501311483</v>
      </c>
      <c r="D33" s="8">
        <f>IF(A33="","",D32+(D32*Assumptions!$B$11))</f>
        <v>13.75</v>
      </c>
      <c r="E33" s="10">
        <f>IF(A33="","",(('Emissions Factors'!$B$5/'Ethanol Vehicles'!D33)*(C33*B33))/10^6)</f>
        <v>2076633.805460053</v>
      </c>
    </row>
    <row r="34" spans="1:5" x14ac:dyDescent="0.3">
      <c r="A34">
        <f>'Emission Assumption Summary'!A34</f>
        <v>2044</v>
      </c>
      <c r="B34" s="11">
        <f>IF(A34="","",'Summary Sheet'!N34)</f>
        <v>461449.26720000006</v>
      </c>
      <c r="C34" s="16">
        <f>IF(A34="","",C33+(C33*Assumptions!$B$17))</f>
        <v>10680.739622551648</v>
      </c>
      <c r="D34" s="8">
        <f>IF(A34="","",D33+(D33*Assumptions!$B$11))</f>
        <v>13.75</v>
      </c>
      <c r="E34" s="10">
        <f>IF(A34="","",(('Emissions Factors'!$B$5/'Ethanol Vehicles'!D34)*(C34*B34))/10^6)</f>
        <v>2061059.0519191027</v>
      </c>
    </row>
    <row r="35" spans="1:5" x14ac:dyDescent="0.3">
      <c r="A35">
        <f>'Emission Assumption Summary'!A35</f>
        <v>2045</v>
      </c>
      <c r="B35" s="11">
        <f>IF(A35="","",'Summary Sheet'!N35)</f>
        <v>461449.26720000006</v>
      </c>
      <c r="C35" s="16">
        <f>IF(A35="","",C34+(C34*Assumptions!$B$17))</f>
        <v>10600.63407538251</v>
      </c>
      <c r="D35" s="8">
        <f>IF(A35="","",D34+(D34*Assumptions!$B$11))</f>
        <v>13.75</v>
      </c>
      <c r="E35" s="10">
        <f>IF(A35="","",(('Emissions Factors'!$B$5/'Ethanol Vehicles'!D35)*(C35*B35))/10^6)</f>
        <v>2045601.1090297091</v>
      </c>
    </row>
    <row r="36" spans="1:5" x14ac:dyDescent="0.3">
      <c r="A36">
        <f>'Emission Assumption Summary'!A36</f>
        <v>2046</v>
      </c>
      <c r="B36" s="11">
        <f>IF(A36="","",'Summary Sheet'!N36)</f>
        <v>461449.26720000006</v>
      </c>
      <c r="C36" s="16">
        <f>IF(A36="","",C35+(C35*Assumptions!$B$17))</f>
        <v>10521.129319817141</v>
      </c>
      <c r="D36" s="8">
        <f>IF(A36="","",D35+(D35*Assumptions!$B$11))</f>
        <v>13.75</v>
      </c>
      <c r="E36" s="10">
        <f>IF(A36="","",(('Emissions Factors'!$B$5/'Ethanol Vehicles'!D36)*(C36*B36))/10^6)</f>
        <v>2030259.1007119867</v>
      </c>
    </row>
    <row r="37" spans="1:5" x14ac:dyDescent="0.3">
      <c r="A37">
        <f>'Emission Assumption Summary'!A37</f>
        <v>2047</v>
      </c>
      <c r="B37" s="11">
        <f>IF(A37="","",'Summary Sheet'!N37)</f>
        <v>461449.26720000006</v>
      </c>
      <c r="C37" s="16">
        <f>IF(A37="","",C36+(C36*Assumptions!$B$17))</f>
        <v>10442.220849918513</v>
      </c>
      <c r="D37" s="8">
        <f>IF(A37="","",D36+(D36*Assumptions!$B$11))</f>
        <v>13.75</v>
      </c>
      <c r="E37" s="10">
        <f>IF(A37="","",(('Emissions Factors'!$B$5/'Ethanol Vehicles'!D37)*(C37*B37))/10^6)</f>
        <v>2015032.1574566469</v>
      </c>
    </row>
    <row r="38" spans="1:5" x14ac:dyDescent="0.3">
      <c r="A38">
        <f>'Emission Assumption Summary'!A38</f>
        <v>2048</v>
      </c>
      <c r="B38" s="11">
        <f>IF(A38="","",'Summary Sheet'!N38)</f>
        <v>461449.26720000006</v>
      </c>
      <c r="C38" s="16">
        <f>IF(A38="","",C37+(C37*Assumptions!$B$17))</f>
        <v>10363.904193544124</v>
      </c>
      <c r="D38" s="8">
        <f>IF(A38="","",D37+(D37*Assumptions!$B$11))</f>
        <v>13.75</v>
      </c>
      <c r="E38" s="10">
        <f>IF(A38="","",(('Emissions Factors'!$B$5/'Ethanol Vehicles'!D38)*(C38*B38))/10^6)</f>
        <v>1999919.4162757217</v>
      </c>
    </row>
    <row r="39" spans="1:5" x14ac:dyDescent="0.3">
      <c r="A39">
        <f>'Emission Assumption Summary'!A39</f>
        <v>2049</v>
      </c>
      <c r="B39" s="11">
        <f>IF(A39="","",'Summary Sheet'!N39)</f>
        <v>461449.26720000006</v>
      </c>
      <c r="C39" s="16">
        <f>IF(A39="","",C38+(C38*Assumptions!$B$17))</f>
        <v>10286.174912092543</v>
      </c>
      <c r="D39" s="8">
        <f>IF(A39="","",D38+(D38*Assumptions!$B$11))</f>
        <v>13.75</v>
      </c>
      <c r="E39" s="10">
        <f>IF(A39="","",(('Emissions Factors'!$B$5/'Ethanol Vehicles'!D39)*(C39*B39))/10^6)</f>
        <v>1984920.0206536544</v>
      </c>
    </row>
    <row r="40" spans="1:5" x14ac:dyDescent="0.3">
      <c r="A40">
        <f>'Emission Assumption Summary'!A40</f>
        <v>2050</v>
      </c>
      <c r="B40" s="11">
        <f>IF(A40="","",'Summary Sheet'!N40)</f>
        <v>461449.26720000006</v>
      </c>
      <c r="C40" s="16">
        <f>IF(A40="","",C39+(C39*Assumptions!$B$17))</f>
        <v>10209.02860025185</v>
      </c>
      <c r="D40" s="8">
        <f>IF(A40="","",D39+(D39*Assumptions!$B$11))</f>
        <v>13.75</v>
      </c>
      <c r="E40" s="10">
        <f>IF(A40="","",(('Emissions Factors'!$B$5/'Ethanol Vehicles'!D40)*(C40*B40))/10^6)</f>
        <v>1970033.1204987515</v>
      </c>
    </row>
    <row r="41" spans="1:5" x14ac:dyDescent="0.3">
      <c r="A41" t="str">
        <f>'Emission Assumption Summary'!A41</f>
        <v/>
      </c>
      <c r="B41" s="11" t="str">
        <f>IF(A41="","",'Summary Sheet'!N41)</f>
        <v/>
      </c>
      <c r="C41" s="16" t="str">
        <f>IF(A41="","",C40+(C40*Assumptions!$B$17))</f>
        <v/>
      </c>
      <c r="D41" s="8" t="str">
        <f>IF(A41="","",D40+(D40*Assumptions!$B$11))</f>
        <v/>
      </c>
      <c r="E41" s="10" t="str">
        <f>IF(A41="","",(('Emissions Factors'!$B$5/'Ethanol Vehicles'!D41)*(C41*B41))/10^6)</f>
        <v/>
      </c>
    </row>
    <row r="42" spans="1:5" x14ac:dyDescent="0.3">
      <c r="A42" t="str">
        <f>'Emission Assumption Summary'!A42</f>
        <v/>
      </c>
      <c r="B42" s="11" t="str">
        <f>IF(A42="","",'Summary Sheet'!N42)</f>
        <v/>
      </c>
      <c r="C42" s="16" t="str">
        <f>IF(A42="","",C41+(C41*Assumptions!$B$17))</f>
        <v/>
      </c>
      <c r="D42" s="8" t="str">
        <f>IF(A42="","",D41+(D41*Assumptions!$B$11))</f>
        <v/>
      </c>
      <c r="E42" s="10" t="str">
        <f>IF(A42="","",(('Emissions Factors'!$B$5/'Ethanol Vehicles'!D42)*(C42*B42))/10^6)</f>
        <v/>
      </c>
    </row>
    <row r="43" spans="1:5" x14ac:dyDescent="0.3">
      <c r="A43" t="str">
        <f>'Emission Assumption Summary'!A43</f>
        <v/>
      </c>
      <c r="B43" s="11" t="str">
        <f>IF(A43="","",'Summary Sheet'!N43)</f>
        <v/>
      </c>
      <c r="C43" s="16" t="str">
        <f>IF(A43="","",C42+(C42*Assumptions!$B$17))</f>
        <v/>
      </c>
      <c r="D43" s="8" t="str">
        <f>IF(A43="","",D42+(D42*Assumptions!$B$11))</f>
        <v/>
      </c>
      <c r="E43" s="10" t="str">
        <f>IF(A43="","",(('Emissions Factors'!$B$5/'Ethanol Vehicles'!D43)*(C43*B43))/10^6)</f>
        <v/>
      </c>
    </row>
    <row r="44" spans="1:5" x14ac:dyDescent="0.3">
      <c r="A44" t="str">
        <f>'Emission Assumption Summary'!A44</f>
        <v/>
      </c>
      <c r="B44" s="11" t="str">
        <f>IF(A44="","",'Summary Sheet'!N44)</f>
        <v/>
      </c>
      <c r="C44" s="16" t="str">
        <f>IF(A44="","",C43+(C43*Assumptions!$B$17))</f>
        <v/>
      </c>
      <c r="D44" s="8" t="str">
        <f>IF(A44="","",D43+(D43*Assumptions!$B$11))</f>
        <v/>
      </c>
      <c r="E44" s="10" t="str">
        <f>IF(A44="","",(('Emissions Factors'!$B$5/'Ethanol Vehicles'!D44)*(C44*B44))/10^6)</f>
        <v/>
      </c>
    </row>
    <row r="45" spans="1:5" x14ac:dyDescent="0.3">
      <c r="A45" t="str">
        <f>'Emission Assumption Summary'!A45</f>
        <v/>
      </c>
      <c r="B45" s="11" t="str">
        <f>IF(A45="","",'Summary Sheet'!N45)</f>
        <v/>
      </c>
      <c r="C45" s="16" t="str">
        <f>IF(A45="","",C44+(C44*Assumptions!$B$17))</f>
        <v/>
      </c>
      <c r="D45" s="8" t="str">
        <f>IF(A45="","",D44+(D44*Assumptions!$B$11))</f>
        <v/>
      </c>
      <c r="E45" s="10" t="str">
        <f>IF(A45="","",(('Emissions Factors'!$B$5/'Ethanol Vehicles'!D45)*(C45*B45))/10^6)</f>
        <v/>
      </c>
    </row>
    <row r="46" spans="1:5" x14ac:dyDescent="0.3">
      <c r="A46" t="str">
        <f>'Emission Assumption Summary'!A46</f>
        <v/>
      </c>
      <c r="B46" s="11" t="str">
        <f>IF(A46="","",'Summary Sheet'!N46)</f>
        <v/>
      </c>
      <c r="C46" s="16" t="str">
        <f>IF(A46="","",C45+(C45*Assumptions!$B$17))</f>
        <v/>
      </c>
      <c r="D46" s="8" t="str">
        <f>IF(A46="","",D45+(D45*Assumptions!$B$11))</f>
        <v/>
      </c>
      <c r="E46" s="10" t="str">
        <f>IF(A46="","",(('Emissions Factors'!$B$5/'Ethanol Vehicles'!D46)*(C46*B46))/10^6)</f>
        <v/>
      </c>
    </row>
    <row r="47" spans="1:5" x14ac:dyDescent="0.3">
      <c r="A47" t="str">
        <f>'Emission Assumption Summary'!A47</f>
        <v/>
      </c>
      <c r="B47" s="11" t="str">
        <f>IF(A47="","",'Summary Sheet'!N47)</f>
        <v/>
      </c>
      <c r="C47" s="16" t="str">
        <f>IF(A47="","",C46+(C46*Assumptions!$B$17))</f>
        <v/>
      </c>
      <c r="D47" s="8" t="str">
        <f>IF(A47="","",D46+(D46*Assumptions!$B$11))</f>
        <v/>
      </c>
      <c r="E47" s="10" t="str">
        <f>IF(A47="","",(('Emissions Factors'!$B$5/'Ethanol Vehicles'!D47)*(C47*B47))/10^6)</f>
        <v/>
      </c>
    </row>
    <row r="48" spans="1:5" x14ac:dyDescent="0.3">
      <c r="A48" t="str">
        <f>'Emission Assumption Summary'!A48</f>
        <v/>
      </c>
      <c r="B48" s="11" t="str">
        <f>IF(A48="","",'Summary Sheet'!N48)</f>
        <v/>
      </c>
      <c r="C48" s="16" t="str">
        <f>IF(A48="","",C47+(C47*Assumptions!$B$17))</f>
        <v/>
      </c>
      <c r="D48" s="8" t="str">
        <f>IF(A48="","",D47+(D47*Assumptions!$B$11))</f>
        <v/>
      </c>
      <c r="E48" s="10" t="str">
        <f>IF(A48="","",(('Emissions Factors'!$B$5/'Ethanol Vehicles'!D48)*(C48*B48))/10^6)</f>
        <v/>
      </c>
    </row>
    <row r="49" spans="1:5" x14ac:dyDescent="0.3">
      <c r="A49" t="str">
        <f>'Emission Assumption Summary'!A49</f>
        <v/>
      </c>
      <c r="B49" s="11" t="str">
        <f>IF(A49="","",'Summary Sheet'!N49)</f>
        <v/>
      </c>
      <c r="C49" s="16" t="str">
        <f>IF(A49="","",C48+(C48*Assumptions!$B$17))</f>
        <v/>
      </c>
      <c r="D49" s="8" t="str">
        <f>IF(A49="","",D48+(D48*Assumptions!$B$11))</f>
        <v/>
      </c>
      <c r="E49" s="10" t="str">
        <f>IF(A49="","",(('Emissions Factors'!$B$5/'Ethanol Vehicles'!D49)*(C49*B49))/10^6)</f>
        <v/>
      </c>
    </row>
    <row r="50" spans="1:5" x14ac:dyDescent="0.3">
      <c r="A50" t="str">
        <f>'Emission Assumption Summary'!A50</f>
        <v/>
      </c>
      <c r="B50" s="11" t="str">
        <f>IF(A50="","",'Summary Sheet'!N50)</f>
        <v/>
      </c>
      <c r="C50" s="16" t="str">
        <f>IF(A50="","",C49+(C49*Assumptions!$B$17))</f>
        <v/>
      </c>
      <c r="D50" s="8" t="str">
        <f>IF(A50="","",D49+(D49*Assumptions!$B$11))</f>
        <v/>
      </c>
      <c r="E50" s="10" t="str">
        <f>IF(A50="","",(('Emissions Factors'!$B$5/'Ethanol Vehicles'!D50)*(C50*B50))/10^6)</f>
        <v/>
      </c>
    </row>
    <row r="51" spans="1:5" x14ac:dyDescent="0.3">
      <c r="A51" t="str">
        <f>'Emission Assumption Summary'!A51</f>
        <v/>
      </c>
      <c r="B51" s="11" t="str">
        <f>IF(A51="","",'Summary Sheet'!N51)</f>
        <v/>
      </c>
      <c r="C51" s="16" t="str">
        <f>IF(A51="","",C50+(C50*Assumptions!$B$17))</f>
        <v/>
      </c>
      <c r="D51" s="8" t="str">
        <f>IF(A51="","",D50+(D50*Assumptions!$B$11))</f>
        <v/>
      </c>
      <c r="E51" s="10" t="str">
        <f>IF(A51="","",(('Emissions Factors'!$B$5/'Ethanol Vehicles'!D51)*(C51*B51))/10^6)</f>
        <v/>
      </c>
    </row>
    <row r="52" spans="1:5" x14ac:dyDescent="0.3">
      <c r="A52" t="str">
        <f>'Emission Assumption Summary'!A52</f>
        <v/>
      </c>
      <c r="B52" s="11" t="str">
        <f>IF(A52="","",'Summary Sheet'!N52)</f>
        <v/>
      </c>
      <c r="C52" s="16" t="str">
        <f>IF(A52="","",C51+(C51*Assumptions!$B$17))</f>
        <v/>
      </c>
      <c r="D52" s="8" t="str">
        <f>IF(A52="","",D51+(D51*Assumptions!$B$11))</f>
        <v/>
      </c>
      <c r="E52" s="10" t="str">
        <f>IF(A52="","",(('Emissions Factors'!$B$5/'Ethanol Vehicles'!D52)*(C52*B52))/10^6)</f>
        <v/>
      </c>
    </row>
    <row r="53" spans="1:5" x14ac:dyDescent="0.3">
      <c r="A53" t="str">
        <f>'Emission Assumption Summary'!A53</f>
        <v/>
      </c>
      <c r="B53" s="11" t="str">
        <f>IF(A53="","",'Summary Sheet'!N53)</f>
        <v/>
      </c>
      <c r="C53" s="16" t="str">
        <f>IF(A53="","",C52+(C52*Assumptions!$B$17))</f>
        <v/>
      </c>
      <c r="D53" s="8" t="str">
        <f>IF(A53="","",D52+(D52*Assumptions!$B$11))</f>
        <v/>
      </c>
      <c r="E53" s="10" t="str">
        <f>IF(A53="","",(('Emissions Factors'!$B$5/'Ethanol Vehicles'!D53)*(C53*B53))/10^6)</f>
        <v/>
      </c>
    </row>
    <row r="54" spans="1:5" x14ac:dyDescent="0.3">
      <c r="A54" t="str">
        <f>'Emission Assumption Summary'!A54</f>
        <v/>
      </c>
      <c r="B54" s="11" t="str">
        <f>IF(A54="","",'Summary Sheet'!N54)</f>
        <v/>
      </c>
      <c r="C54" s="16" t="str">
        <f>IF(A54="","",C53+(C53*Assumptions!$B$17))</f>
        <v/>
      </c>
      <c r="D54" s="8" t="str">
        <f>IF(A54="","",D53+(D53*Assumptions!$B$11))</f>
        <v/>
      </c>
      <c r="E54" s="10" t="str">
        <f>IF(A54="","",(('Emissions Factors'!$B$5/'Ethanol Vehicles'!D54)*(C54*B54))/10^6)</f>
        <v/>
      </c>
    </row>
    <row r="55" spans="1:5" x14ac:dyDescent="0.3">
      <c r="A55" t="str">
        <f>'Emission Assumption Summary'!A55</f>
        <v/>
      </c>
      <c r="B55" s="11" t="str">
        <f>IF(A55="","",'Summary Sheet'!N55)</f>
        <v/>
      </c>
      <c r="C55" s="16" t="str">
        <f>IF(A55="","",C54+(C54*Assumptions!$B$17))</f>
        <v/>
      </c>
      <c r="D55" s="8" t="str">
        <f>IF(A55="","",D54+(D54*Assumptions!$B$11))</f>
        <v/>
      </c>
      <c r="E55" s="10" t="str">
        <f>IF(A55="","",(('Emissions Factors'!$B$5/'Ethanol Vehicles'!D55)*(C55*B55))/10^6)</f>
        <v/>
      </c>
    </row>
    <row r="56" spans="1:5" x14ac:dyDescent="0.3">
      <c r="A56" t="str">
        <f>'Emission Assumption Summary'!A56</f>
        <v/>
      </c>
      <c r="B56" s="11" t="str">
        <f>IF(A56="","",'Summary Sheet'!N56)</f>
        <v/>
      </c>
      <c r="C56" s="16" t="str">
        <f>IF(A56="","",C55+(C55*Assumptions!$B$17))</f>
        <v/>
      </c>
      <c r="D56" s="8" t="str">
        <f>IF(A56="","",D55+(D55*Assumptions!$B$11))</f>
        <v/>
      </c>
      <c r="E56" s="10" t="str">
        <f>IF(A56="","",(('Emissions Factors'!$B$5/'Ethanol Vehicles'!D56)*(C56*B56))/10^6)</f>
        <v/>
      </c>
    </row>
    <row r="57" spans="1:5" x14ac:dyDescent="0.3">
      <c r="A57" t="str">
        <f>'Emission Assumption Summary'!A57</f>
        <v/>
      </c>
      <c r="B57" s="11" t="str">
        <f>IF(A57="","",'Summary Sheet'!N57)</f>
        <v/>
      </c>
      <c r="C57" s="16" t="str">
        <f>IF(A57="","",C56+(C56*Assumptions!$B$17))</f>
        <v/>
      </c>
      <c r="D57" s="8" t="str">
        <f>IF(A57="","",D56+(D56*Assumptions!$B$11))</f>
        <v/>
      </c>
      <c r="E57" s="10" t="str">
        <f>IF(A57="","",(('Emissions Factors'!$B$5/'Ethanol Vehicles'!D57)*(C57*B57))/10^6)</f>
        <v/>
      </c>
    </row>
    <row r="58" spans="1:5" x14ac:dyDescent="0.3">
      <c r="A58" t="str">
        <f>'Emission Assumption Summary'!A58</f>
        <v/>
      </c>
      <c r="B58" s="11" t="str">
        <f>IF(A58="","",'Summary Sheet'!N58)</f>
        <v/>
      </c>
      <c r="C58" s="16" t="str">
        <f>IF(A58="","",C57+(C57*Assumptions!$B$17))</f>
        <v/>
      </c>
      <c r="D58" s="8" t="str">
        <f>IF(A58="","",D57+(D57*Assumptions!$B$11))</f>
        <v/>
      </c>
      <c r="E58" s="10" t="str">
        <f>IF(A58="","",(('Emissions Factors'!$B$5/'Ethanol Vehicles'!D58)*(C58*B58))/10^6)</f>
        <v/>
      </c>
    </row>
    <row r="59" spans="1:5" x14ac:dyDescent="0.3">
      <c r="A59" t="str">
        <f>'Emission Assumption Summary'!A59</f>
        <v/>
      </c>
      <c r="B59" s="11" t="str">
        <f>IF(A59="","",'Summary Sheet'!N59)</f>
        <v/>
      </c>
      <c r="C59" s="16" t="str">
        <f>IF(A59="","",C58+(C58*Assumptions!$B$17))</f>
        <v/>
      </c>
      <c r="D59" s="8" t="str">
        <f>IF(A59="","",D58+(D58*Assumptions!$B$11))</f>
        <v/>
      </c>
      <c r="E59" s="10" t="str">
        <f>IF(A59="","",(('Emissions Factors'!$B$5/'Ethanol Vehicles'!D59)*(C59*B59))/10^6)</f>
        <v/>
      </c>
    </row>
    <row r="60" spans="1:5" x14ac:dyDescent="0.3">
      <c r="A60" t="str">
        <f>'Emission Assumption Summary'!A60</f>
        <v/>
      </c>
      <c r="B60" s="11" t="str">
        <f>IF(A60="","",'Summary Sheet'!N60)</f>
        <v/>
      </c>
      <c r="C60" s="16" t="str">
        <f>IF(A60="","",C59+(C59*Assumptions!$B$17))</f>
        <v/>
      </c>
      <c r="D60" s="8" t="str">
        <f>IF(A60="","",D59+(D59*Assumptions!$B$11))</f>
        <v/>
      </c>
      <c r="E60" s="10" t="str">
        <f>IF(A60="","",(('Emissions Factors'!$B$5/'Ethanol Vehicles'!D60)*(C60*B60))/10^6)</f>
        <v/>
      </c>
    </row>
    <row r="61" spans="1:5" x14ac:dyDescent="0.3">
      <c r="A61" t="str">
        <f>'Emission Assumption Summary'!A61</f>
        <v/>
      </c>
      <c r="B61" s="11" t="str">
        <f>IF(A61="","",'Summary Sheet'!N61)</f>
        <v/>
      </c>
      <c r="C61" s="16" t="str">
        <f>IF(A61="","",C60+(C60*Assumptions!$B$17))</f>
        <v/>
      </c>
      <c r="D61" s="8" t="str">
        <f>IF(A61="","",D60+(D60*Assumptions!$B$11))</f>
        <v/>
      </c>
      <c r="E61" s="10" t="str">
        <f>IF(A61="","",(('Emissions Factors'!$B$5/'Ethanol Vehicles'!D61)*(C61*B61))/10^6)</f>
        <v/>
      </c>
    </row>
    <row r="62" spans="1:5" x14ac:dyDescent="0.3">
      <c r="A62" t="str">
        <f>'Emission Assumption Summary'!A62</f>
        <v/>
      </c>
      <c r="B62" s="11" t="str">
        <f>IF(A62="","",'Summary Sheet'!N62)</f>
        <v/>
      </c>
      <c r="C62" s="16" t="str">
        <f>IF(A62="","",C61+(C61*Assumptions!$B$17))</f>
        <v/>
      </c>
      <c r="D62" s="8" t="str">
        <f>IF(A62="","",D61+(D61*Assumptions!$B$11))</f>
        <v/>
      </c>
      <c r="E62" s="10" t="str">
        <f>IF(A62="","",(('Emissions Factors'!$B$5/'Ethanol Vehicles'!D62)*(C62*B62))/10^6)</f>
        <v/>
      </c>
    </row>
    <row r="63" spans="1:5" x14ac:dyDescent="0.3">
      <c r="A63" t="str">
        <f>'Emission Assumption Summary'!A63</f>
        <v/>
      </c>
      <c r="B63" s="11" t="str">
        <f>IF(A63="","",'Summary Sheet'!N63)</f>
        <v/>
      </c>
      <c r="C63" s="16" t="str">
        <f>IF(A63="","",C62+(C62*Assumptions!$B$17))</f>
        <v/>
      </c>
      <c r="D63" s="8" t="str">
        <f>IF(A63="","",D62+(D62*Assumptions!$B$11))</f>
        <v/>
      </c>
      <c r="E63" s="10" t="str">
        <f>IF(A63="","",(('Emissions Factors'!$B$5/'Ethanol Vehicles'!D63)*(C63*B63))/10^6)</f>
        <v/>
      </c>
    </row>
    <row r="64" spans="1:5" x14ac:dyDescent="0.3">
      <c r="A64" t="str">
        <f>'Emission Assumption Summary'!A64</f>
        <v/>
      </c>
      <c r="B64" s="11" t="str">
        <f>IF(A64="","",'Summary Sheet'!N64)</f>
        <v/>
      </c>
      <c r="C64" s="16" t="str">
        <f>IF(A64="","",C63+(C63*Assumptions!$B$17))</f>
        <v/>
      </c>
      <c r="D64" s="8" t="str">
        <f>IF(A64="","",D63+(D63*Assumptions!$B$11))</f>
        <v/>
      </c>
      <c r="E64" s="10" t="str">
        <f>IF(A64="","",(('Emissions Factors'!$B$5/'Ethanol Vehicles'!D64)*(C64*B64))/10^6)</f>
        <v/>
      </c>
    </row>
    <row r="65" spans="1:5" x14ac:dyDescent="0.3">
      <c r="A65" t="str">
        <f>'Emission Assumption Summary'!A65</f>
        <v/>
      </c>
      <c r="B65" s="11" t="str">
        <f>IF(A65="","",'Summary Sheet'!N65)</f>
        <v/>
      </c>
      <c r="C65" s="16" t="str">
        <f>IF(A65="","",C64+(C64*Assumptions!$B$17))</f>
        <v/>
      </c>
      <c r="D65" s="8" t="str">
        <f>IF(A65="","",D64+(D64*Assumptions!$B$11))</f>
        <v/>
      </c>
      <c r="E65" s="10" t="str">
        <f>IF(A65="","",(('Emissions Factors'!$B$5/'Ethanol Vehicles'!D65)*(C65*B65))/10^6)</f>
        <v/>
      </c>
    </row>
    <row r="66" spans="1:5" x14ac:dyDescent="0.3">
      <c r="A66" t="str">
        <f>'Emission Assumption Summary'!A66</f>
        <v/>
      </c>
      <c r="B66" s="11" t="str">
        <f>IF(A66="","",'Summary Sheet'!N66)</f>
        <v/>
      </c>
      <c r="C66" s="16" t="str">
        <f>IF(A66="","",C65+(C65*Assumptions!$B$17))</f>
        <v/>
      </c>
      <c r="D66" s="8" t="str">
        <f>IF(A66="","",D65+(D65*Assumptions!$B$11))</f>
        <v/>
      </c>
      <c r="E66" s="10" t="str">
        <f>IF(A66="","",(('Emissions Factors'!$B$5/'Ethanol Vehicles'!D66)*(C66*B66))/10^6)</f>
        <v/>
      </c>
    </row>
    <row r="67" spans="1:5" x14ac:dyDescent="0.3">
      <c r="A67" t="str">
        <f>'Emission Assumption Summary'!A67</f>
        <v/>
      </c>
      <c r="B67" s="11" t="str">
        <f>IF(A67="","",'Summary Sheet'!N67)</f>
        <v/>
      </c>
      <c r="C67" s="16" t="str">
        <f>IF(A67="","",C66+(C66*Assumptions!$B$17))</f>
        <v/>
      </c>
      <c r="D67" s="8" t="str">
        <f>IF(A67="","",D66+(D66*Assumptions!$B$11))</f>
        <v/>
      </c>
      <c r="E67" s="10" t="str">
        <f>IF(A67="","",(('Emissions Factors'!$B$5/'Ethanol Vehicles'!D67)*(C67*B67))/10^6)</f>
        <v/>
      </c>
    </row>
    <row r="68" spans="1:5" x14ac:dyDescent="0.3">
      <c r="A68" t="str">
        <f>'Emission Assumption Summary'!A68</f>
        <v/>
      </c>
      <c r="B68" s="11" t="str">
        <f>IF(A68="","",'Summary Sheet'!N68)</f>
        <v/>
      </c>
      <c r="C68" s="16" t="str">
        <f>IF(A68="","",C67+(C67*Assumptions!$B$17))</f>
        <v/>
      </c>
      <c r="D68" s="8" t="str">
        <f>IF(A68="","",D67+(D67*Assumptions!$B$11))</f>
        <v/>
      </c>
      <c r="E68" s="10" t="str">
        <f>IF(A68="","",(('Emissions Factors'!$B$5/'Ethanol Vehicles'!D68)*(C68*B68))/10^6)</f>
        <v/>
      </c>
    </row>
    <row r="69" spans="1:5" x14ac:dyDescent="0.3">
      <c r="A69" t="str">
        <f>'Emission Assumption Summary'!A69</f>
        <v/>
      </c>
      <c r="B69" s="11" t="str">
        <f>IF(A69="","",'Summary Sheet'!N69)</f>
        <v/>
      </c>
      <c r="C69" s="16" t="str">
        <f>IF(A69="","",C68+(C68*Assumptions!$B$17))</f>
        <v/>
      </c>
      <c r="D69" s="8" t="str">
        <f>IF(A69="","",D68+(D68*Assumptions!$B$11))</f>
        <v/>
      </c>
      <c r="E69" s="10" t="str">
        <f>IF(A69="","",(('Emissions Factors'!$B$5/'Ethanol Vehicles'!D69)*(C69*B69))/10^6)</f>
        <v/>
      </c>
    </row>
    <row r="70" spans="1:5" x14ac:dyDescent="0.3">
      <c r="A70" t="str">
        <f>'Emission Assumption Summary'!A70</f>
        <v/>
      </c>
      <c r="B70" s="11" t="str">
        <f>IF(A70="","",'Summary Sheet'!N70)</f>
        <v/>
      </c>
      <c r="C70" s="16" t="str">
        <f>IF(A70="","",C69+(C69*Assumptions!$B$17))</f>
        <v/>
      </c>
      <c r="D70" s="8" t="str">
        <f>IF(A70="","",D69+(D69*Assumptions!$B$11))</f>
        <v/>
      </c>
      <c r="E70" s="10" t="str">
        <f>IF(A70="","",(('Emissions Factors'!$B$5/'Ethanol Vehicles'!D70)*(C70*B70))/10^6)</f>
        <v/>
      </c>
    </row>
    <row r="71" spans="1:5" x14ac:dyDescent="0.3">
      <c r="A71" t="str">
        <f>'Emission Assumption Summary'!A71</f>
        <v/>
      </c>
      <c r="B71" s="11" t="str">
        <f>IF(A71="","",'Summary Sheet'!N71)</f>
        <v/>
      </c>
      <c r="C71" s="16" t="str">
        <f>IF(A71="","",C70+(C70*Assumptions!$B$17))</f>
        <v/>
      </c>
      <c r="D71" s="8" t="str">
        <f>IF(A71="","",D70+(D70*Assumptions!$B$11))</f>
        <v/>
      </c>
      <c r="E71" s="10" t="str">
        <f>IF(A71="","",(('Emissions Factors'!$B$5/'Ethanol Vehicles'!D71)*(C71*B71))/10^6)</f>
        <v/>
      </c>
    </row>
    <row r="72" spans="1:5" x14ac:dyDescent="0.3">
      <c r="A72" t="str">
        <f>'Emission Assumption Summary'!A72</f>
        <v/>
      </c>
      <c r="B72" s="11" t="str">
        <f>IF(A72="","",'Summary Sheet'!N72)</f>
        <v/>
      </c>
      <c r="C72" s="16" t="str">
        <f>IF(A72="","",C71+(C71*Assumptions!$B$17))</f>
        <v/>
      </c>
      <c r="D72" s="8" t="str">
        <f>IF(A72="","",D71+(D71*Assumptions!$B$11))</f>
        <v/>
      </c>
      <c r="E72" s="10" t="str">
        <f>IF(A72="","",(('Emissions Factors'!$B$5/'Ethanol Vehicles'!D72)*(C72*B72))/10^6)</f>
        <v/>
      </c>
    </row>
    <row r="73" spans="1:5" x14ac:dyDescent="0.3">
      <c r="A73" t="str">
        <f>'Emission Assumption Summary'!A73</f>
        <v/>
      </c>
      <c r="B73" s="11" t="str">
        <f>IF(A73="","",'Summary Sheet'!N73)</f>
        <v/>
      </c>
      <c r="C73" s="16" t="str">
        <f>IF(A73="","",C72+(C72*Assumptions!$B$17))</f>
        <v/>
      </c>
      <c r="D73" s="8" t="str">
        <f>IF(A73="","",D72+(D72*Assumptions!$B$11))</f>
        <v/>
      </c>
      <c r="E73" s="10" t="str">
        <f>IF(A73="","",(('Emissions Factors'!$B$5/'Ethanol Vehicles'!D73)*(C73*B73))/10^6)</f>
        <v/>
      </c>
    </row>
    <row r="74" spans="1:5" x14ac:dyDescent="0.3">
      <c r="A74" t="str">
        <f>'Emission Assumption Summary'!A74</f>
        <v/>
      </c>
      <c r="B74" s="11" t="str">
        <f>IF(A74="","",'Summary Sheet'!N74)</f>
        <v/>
      </c>
      <c r="C74" s="16" t="str">
        <f>IF(A74="","",C73+(C73*Assumptions!$B$17))</f>
        <v/>
      </c>
      <c r="D74" s="8" t="str">
        <f>IF(A74="","",D73+(D73*Assumptions!$B$11))</f>
        <v/>
      </c>
      <c r="E74" s="10" t="str">
        <f>IF(A74="","",(('Emissions Factors'!$B$5/'Ethanol Vehicles'!D74)*(C74*B74))/10^6)</f>
        <v/>
      </c>
    </row>
    <row r="75" spans="1:5" x14ac:dyDescent="0.3">
      <c r="A75" t="str">
        <f>'Emission Assumption Summary'!A75</f>
        <v/>
      </c>
      <c r="B75" s="11" t="str">
        <f>IF(A75="","",'Summary Sheet'!N75)</f>
        <v/>
      </c>
      <c r="C75" s="16" t="str">
        <f>IF(A75="","",C74+(C74*Assumptions!$B$17))</f>
        <v/>
      </c>
      <c r="D75" s="8" t="str">
        <f>IF(A75="","",D74+(D74*Assumptions!$B$11))</f>
        <v/>
      </c>
      <c r="E75" s="10" t="str">
        <f>IF(A75="","",(('Emissions Factors'!$B$5/'Ethanol Vehicles'!D75)*(C75*B75))/10^6)</f>
        <v/>
      </c>
    </row>
    <row r="76" spans="1:5" x14ac:dyDescent="0.3">
      <c r="A76" t="str">
        <f>'Emission Assumption Summary'!A76</f>
        <v/>
      </c>
      <c r="B76" s="11" t="str">
        <f>IF(A76="","",'Summary Sheet'!N76)</f>
        <v/>
      </c>
      <c r="C76" s="16" t="str">
        <f>IF(A76="","",C75+(C75*Assumptions!$B$17))</f>
        <v/>
      </c>
      <c r="D76" s="8" t="str">
        <f>IF(A76="","",D75+(D75*Assumptions!$B$11))</f>
        <v/>
      </c>
      <c r="E76" s="10" t="str">
        <f>IF(A76="","",(('Emissions Factors'!$B$5/'Ethanol Vehicles'!D76)*(C76*B76))/10^6)</f>
        <v/>
      </c>
    </row>
    <row r="77" spans="1:5" x14ac:dyDescent="0.3">
      <c r="A77" t="str">
        <f>'Emission Assumption Summary'!A77</f>
        <v/>
      </c>
      <c r="B77" s="11" t="str">
        <f>IF(A77="","",'Summary Sheet'!N77)</f>
        <v/>
      </c>
      <c r="C77" s="16" t="str">
        <f>IF(A77="","",C76+(C76*Assumptions!$B$17))</f>
        <v/>
      </c>
      <c r="D77" s="8" t="str">
        <f>IF(A77="","",D76+(D76*Assumptions!$B$11))</f>
        <v/>
      </c>
      <c r="E77" s="10" t="str">
        <f>IF(A77="","",(('Emissions Factors'!$B$5/'Ethanol Vehicles'!D77)*(C77*B77))/10^6)</f>
        <v/>
      </c>
    </row>
    <row r="78" spans="1:5" x14ac:dyDescent="0.3">
      <c r="A78" t="str">
        <f>'Emission Assumption Summary'!A78</f>
        <v/>
      </c>
      <c r="B78" s="11" t="str">
        <f>IF(A78="","",'Summary Sheet'!N78)</f>
        <v/>
      </c>
      <c r="C78" s="16" t="str">
        <f>IF(A78="","",C77+(C77*Assumptions!$B$17))</f>
        <v/>
      </c>
      <c r="D78" s="8" t="str">
        <f>IF(A78="","",D77+(D77*Assumptions!$B$11))</f>
        <v/>
      </c>
      <c r="E78" s="10" t="str">
        <f>IF(A78="","",(('Emissions Factors'!$B$5/'Ethanol Vehicles'!D78)*(C78*B78))/10^6)</f>
        <v/>
      </c>
    </row>
    <row r="79" spans="1:5" x14ac:dyDescent="0.3">
      <c r="A79" t="str">
        <f>'Emission Assumption Summary'!A79</f>
        <v/>
      </c>
      <c r="B79" s="11" t="str">
        <f>IF(A79="","",'Summary Sheet'!N79)</f>
        <v/>
      </c>
      <c r="C79" s="16" t="str">
        <f>IF(A79="","",C78+(C78*Assumptions!$B$17))</f>
        <v/>
      </c>
      <c r="D79" s="8" t="str">
        <f>IF(A79="","",D78+(D78*Assumptions!$B$11))</f>
        <v/>
      </c>
      <c r="E79" s="10" t="str">
        <f>IF(A79="","",(('Emissions Factors'!$B$5/'Ethanol Vehicles'!D79)*(C79*B79))/10^6)</f>
        <v/>
      </c>
    </row>
    <row r="80" spans="1:5" x14ac:dyDescent="0.3">
      <c r="A80" t="str">
        <f>'Emission Assumption Summary'!A80</f>
        <v/>
      </c>
      <c r="B80" s="11" t="str">
        <f>IF(A80="","",'Summary Sheet'!N80)</f>
        <v/>
      </c>
      <c r="C80" s="16" t="str">
        <f>IF(A80="","",C79+(C79*Assumptions!$B$17))</f>
        <v/>
      </c>
      <c r="D80" s="8" t="str">
        <f>IF(A80="","",D79+(D79*Assumptions!$B$11))</f>
        <v/>
      </c>
      <c r="E80" s="10" t="str">
        <f>IF(A80="","",(('Emissions Factors'!$B$5/'Ethanol Vehicles'!D80)*(C80*B80))/10^6)</f>
        <v/>
      </c>
    </row>
    <row r="81" spans="1:5" x14ac:dyDescent="0.3">
      <c r="A81" t="str">
        <f>'Emission Assumption Summary'!A81</f>
        <v/>
      </c>
      <c r="B81" s="11" t="str">
        <f>IF(A81="","",'Summary Sheet'!N81)</f>
        <v/>
      </c>
      <c r="C81" s="16" t="str">
        <f>IF(A81="","",C80+(C80*Assumptions!$B$17))</f>
        <v/>
      </c>
      <c r="D81" s="8" t="str">
        <f>IF(A81="","",D80+(D80*Assumptions!$B$11))</f>
        <v/>
      </c>
      <c r="E81" s="10" t="str">
        <f>IF(A81="","",(('Emissions Factors'!$B$5/'Ethanol Vehicles'!D81)*(C81*B81))/10^6)</f>
        <v/>
      </c>
    </row>
    <row r="82" spans="1:5" x14ac:dyDescent="0.3">
      <c r="A82" t="str">
        <f>'Emission Assumption Summary'!A82</f>
        <v/>
      </c>
      <c r="B82" s="11" t="str">
        <f>IF(A82="","",'Summary Sheet'!N82)</f>
        <v/>
      </c>
      <c r="C82" s="16" t="str">
        <f>IF(A82="","",C81+(C81*Assumptions!$B$17))</f>
        <v/>
      </c>
      <c r="D82" s="8" t="str">
        <f>IF(A82="","",D81+(D81*Assumptions!$B$11))</f>
        <v/>
      </c>
      <c r="E82" s="10" t="str">
        <f>IF(A82="","",(('Emissions Factors'!$B$5/'Ethanol Vehicles'!D82)*(C82*B82))/10^6)</f>
        <v/>
      </c>
    </row>
    <row r="83" spans="1:5" x14ac:dyDescent="0.3">
      <c r="A83" t="str">
        <f>'Emission Assumption Summary'!A83</f>
        <v/>
      </c>
      <c r="B83" s="11" t="str">
        <f>IF(A83="","",'Summary Sheet'!N83)</f>
        <v/>
      </c>
      <c r="C83" s="16" t="str">
        <f>IF(A83="","",C82+(C82*Assumptions!$B$17))</f>
        <v/>
      </c>
      <c r="D83" s="8" t="str">
        <f>IF(A83="","",D82+(D82*Assumptions!$B$11))</f>
        <v/>
      </c>
      <c r="E83" s="10" t="str">
        <f>IF(A83="","",(('Emissions Factors'!$B$5/'Ethanol Vehicles'!D83)*(C83*B83))/10^6)</f>
        <v/>
      </c>
    </row>
    <row r="84" spans="1:5" x14ac:dyDescent="0.3">
      <c r="A84" t="str">
        <f>'Emission Assumption Summary'!A84</f>
        <v/>
      </c>
      <c r="B84" s="11" t="str">
        <f>IF(A84="","",'Summary Sheet'!N84)</f>
        <v/>
      </c>
      <c r="C84" s="16" t="str">
        <f>IF(A84="","",C83+(C83*Assumptions!$B$17))</f>
        <v/>
      </c>
      <c r="D84" s="8" t="str">
        <f>IF(A84="","",D83+(D83*Assumptions!$B$11))</f>
        <v/>
      </c>
      <c r="E84" s="10" t="str">
        <f>IF(A84="","",(('Emissions Factors'!$B$5/'Ethanol Vehicles'!D84)*(C84*B84))/10^6)</f>
        <v/>
      </c>
    </row>
    <row r="85" spans="1:5" x14ac:dyDescent="0.3">
      <c r="A85" t="str">
        <f>'Emission Assumption Summary'!A85</f>
        <v/>
      </c>
      <c r="B85" s="11" t="str">
        <f>IF(A85="","",'Summary Sheet'!N85)</f>
        <v/>
      </c>
      <c r="C85" s="16" t="str">
        <f>IF(A85="","",C84+(C84*Assumptions!$B$17))</f>
        <v/>
      </c>
      <c r="D85" s="8" t="str">
        <f>IF(A85="","",D84+(D84*Assumptions!$B$11))</f>
        <v/>
      </c>
      <c r="E85" s="10" t="str">
        <f>IF(A85="","",(('Emissions Factors'!$B$5/'Ethanol Vehicles'!D85)*(C85*B85))/10^6)</f>
        <v/>
      </c>
    </row>
    <row r="86" spans="1:5" x14ac:dyDescent="0.3">
      <c r="A86" t="str">
        <f>'Emission Assumption Summary'!A86</f>
        <v/>
      </c>
      <c r="B86" s="11" t="str">
        <f>IF(A86="","",'Summary Sheet'!N86)</f>
        <v/>
      </c>
      <c r="C86" s="16" t="str">
        <f>IF(A86="","",C85+(C85*Assumptions!$B$17))</f>
        <v/>
      </c>
      <c r="D86" s="8" t="str">
        <f>IF(A86="","",D85+(D85*Assumptions!$B$11))</f>
        <v/>
      </c>
      <c r="E86" s="10" t="str">
        <f>IF(A86="","",(('Emissions Factors'!$B$5/'Ethanol Vehicles'!D86)*(C86*B86))/10^6)</f>
        <v/>
      </c>
    </row>
    <row r="87" spans="1:5" x14ac:dyDescent="0.3">
      <c r="A87" t="str">
        <f>'Emission Assumption Summary'!A87</f>
        <v/>
      </c>
      <c r="B87" s="11" t="str">
        <f>IF(A87="","",'Summary Sheet'!N87)</f>
        <v/>
      </c>
      <c r="C87" s="16" t="str">
        <f>IF(A87="","",C86+(C86*Assumptions!$B$17))</f>
        <v/>
      </c>
      <c r="D87" s="8" t="str">
        <f>IF(A87="","",D86+(D86*Assumptions!$B$11))</f>
        <v/>
      </c>
      <c r="E87" s="10" t="str">
        <f>IF(A87="","",(('Emissions Factors'!$B$5/'Ethanol Vehicles'!D87)*(C87*B87))/10^6)</f>
        <v/>
      </c>
    </row>
    <row r="88" spans="1:5" x14ac:dyDescent="0.3">
      <c r="A88" t="str">
        <f>'Emission Assumption Summary'!A88</f>
        <v/>
      </c>
      <c r="B88" s="11" t="str">
        <f>IF(A88="","",'Summary Sheet'!N88)</f>
        <v/>
      </c>
      <c r="C88" s="16" t="str">
        <f>IF(A88="","",C87+(C87*Assumptions!$B$17))</f>
        <v/>
      </c>
      <c r="D88" s="8" t="str">
        <f>IF(A88="","",D87+(D87*Assumptions!$B$11))</f>
        <v/>
      </c>
      <c r="E88" s="10" t="str">
        <f>IF(A88="","",(('Emissions Factors'!$B$5/'Ethanol Vehicles'!D88)*(C88*B88))/10^6)</f>
        <v/>
      </c>
    </row>
    <row r="89" spans="1:5" x14ac:dyDescent="0.3">
      <c r="A89" t="str">
        <f>'Emission Assumption Summary'!A89</f>
        <v/>
      </c>
      <c r="B89" s="11" t="str">
        <f>IF(A89="","",'Summary Sheet'!N89)</f>
        <v/>
      </c>
      <c r="C89" s="16" t="str">
        <f>IF(A89="","",C88+(C88*Assumptions!$B$17))</f>
        <v/>
      </c>
      <c r="D89" s="8" t="str">
        <f>IF(A89="","",D88+(D88*Assumptions!$B$11))</f>
        <v/>
      </c>
      <c r="E89" s="10" t="str">
        <f>IF(A89="","",(('Emissions Factors'!$B$5/'Ethanol Vehicles'!D89)*(C89*B89))/10^6)</f>
        <v/>
      </c>
    </row>
    <row r="90" spans="1:5" x14ac:dyDescent="0.3">
      <c r="A90" t="str">
        <f>'Emission Assumption Summary'!A90</f>
        <v/>
      </c>
      <c r="B90" s="11" t="str">
        <f>IF(A90="","",'Summary Sheet'!N90)</f>
        <v/>
      </c>
      <c r="C90" s="16" t="str">
        <f>IF(A90="","",C89+(C89*Assumptions!$B$17))</f>
        <v/>
      </c>
      <c r="D90" s="8" t="str">
        <f>IF(A90="","",D89+(D89*Assumptions!$B$11))</f>
        <v/>
      </c>
      <c r="E90" s="10" t="str">
        <f>IF(A90="","",(('Emissions Factors'!$B$5/'Ethanol Vehicles'!D90)*(C90*B90))/10^6)</f>
        <v/>
      </c>
    </row>
    <row r="91" spans="1:5" x14ac:dyDescent="0.3">
      <c r="A91" t="str">
        <f>'Emission Assumption Summary'!A91</f>
        <v/>
      </c>
      <c r="B91" s="11" t="str">
        <f>IF(A91="","",'Summary Sheet'!N91)</f>
        <v/>
      </c>
      <c r="C91" s="16" t="str">
        <f>IF(A91="","",C90+(C90*Assumptions!$B$17))</f>
        <v/>
      </c>
      <c r="D91" s="8" t="str">
        <f>IF(A91="","",D90+(D90*Assumptions!$B$11))</f>
        <v/>
      </c>
      <c r="E91" s="10" t="str">
        <f>IF(A91="","",(('Emissions Factors'!$B$5/'Ethanol Vehicles'!D91)*(C91*B91))/10^6)</f>
        <v/>
      </c>
    </row>
    <row r="92" spans="1:5" x14ac:dyDescent="0.3">
      <c r="A92" t="str">
        <f>'Emission Assumption Summary'!A92</f>
        <v/>
      </c>
      <c r="B92" s="11" t="str">
        <f>IF(A92="","",'Summary Sheet'!N92)</f>
        <v/>
      </c>
      <c r="C92" s="16" t="str">
        <f>IF(A92="","",C91+(C91*Assumptions!$B$17))</f>
        <v/>
      </c>
      <c r="D92" s="8" t="str">
        <f>IF(A92="","",D91+(D91*Assumptions!$B$11))</f>
        <v/>
      </c>
      <c r="E92" s="10" t="str">
        <f>IF(A92="","",(('Emissions Factors'!$B$5/'Ethanol Vehicles'!D92)*(C92*B92))/10^6)</f>
        <v/>
      </c>
    </row>
    <row r="93" spans="1:5" x14ac:dyDescent="0.3">
      <c r="A93" t="str">
        <f>'Emission Assumption Summary'!A93</f>
        <v/>
      </c>
      <c r="B93" s="11" t="str">
        <f>IF(A93="","",'Summary Sheet'!N93)</f>
        <v/>
      </c>
      <c r="C93" s="16" t="str">
        <f>IF(A93="","",C92+(C92*Assumptions!$B$17))</f>
        <v/>
      </c>
      <c r="D93" s="8" t="str">
        <f>IF(A93="","",D92+(D92*Assumptions!$B$11))</f>
        <v/>
      </c>
      <c r="E93" s="10" t="str">
        <f>IF(A93="","",(('Emissions Factors'!$B$5/'Ethanol Vehicles'!D93)*(C93*B93))/10^6)</f>
        <v/>
      </c>
    </row>
    <row r="94" spans="1:5" x14ac:dyDescent="0.3">
      <c r="A94" t="str">
        <f>'Emission Assumption Summary'!A94</f>
        <v/>
      </c>
      <c r="B94" s="11" t="str">
        <f>IF(A94="","",'Summary Sheet'!N94)</f>
        <v/>
      </c>
      <c r="C94" s="16" t="str">
        <f>IF(A94="","",C93+(C93*Assumptions!$B$17))</f>
        <v/>
      </c>
      <c r="D94" s="8" t="str">
        <f>IF(A94="","",D93+(D93*Assumptions!$B$11))</f>
        <v/>
      </c>
      <c r="E94" s="10" t="str">
        <f>IF(A94="","",(('Emissions Factors'!$B$5/'Ethanol Vehicles'!D94)*(C94*B94))/10^6)</f>
        <v/>
      </c>
    </row>
    <row r="95" spans="1:5" x14ac:dyDescent="0.3">
      <c r="A95" t="str">
        <f>'Emission Assumption Summary'!A95</f>
        <v/>
      </c>
      <c r="B95" s="11" t="str">
        <f>IF(A95="","",'Summary Sheet'!N95)</f>
        <v/>
      </c>
      <c r="C95" s="16" t="str">
        <f>IF(A95="","",C94+(C94*Assumptions!$B$17))</f>
        <v/>
      </c>
      <c r="D95" s="8" t="str">
        <f>IF(A95="","",D94+(D94*Assumptions!$B$11))</f>
        <v/>
      </c>
      <c r="E95" s="10" t="str">
        <f>IF(A95="","",(('Emissions Factors'!$B$5/'Ethanol Vehicles'!D95)*(C95*B95))/10^6)</f>
        <v/>
      </c>
    </row>
    <row r="96" spans="1:5" x14ac:dyDescent="0.3">
      <c r="A96" t="str">
        <f>'Emission Assumption Summary'!A96</f>
        <v/>
      </c>
      <c r="B96" s="11" t="str">
        <f>IF(A96="","",'Summary Sheet'!N96)</f>
        <v/>
      </c>
      <c r="C96" s="16" t="str">
        <f>IF(A96="","",C95+(C95*Assumptions!$B$17))</f>
        <v/>
      </c>
      <c r="D96" s="8" t="str">
        <f>IF(A96="","",D95+(D95*Assumptions!$B$11))</f>
        <v/>
      </c>
      <c r="E96" s="10" t="str">
        <f>IF(A96="","",(('Emissions Factors'!$B$5/'Ethanol Vehicles'!D96)*(C96*B96))/10^6)</f>
        <v/>
      </c>
    </row>
    <row r="97" spans="1:5" x14ac:dyDescent="0.3">
      <c r="A97" t="str">
        <f>'Emission Assumption Summary'!A97</f>
        <v/>
      </c>
      <c r="B97" s="11" t="str">
        <f>IF(A97="","",'Summary Sheet'!N97)</f>
        <v/>
      </c>
      <c r="C97" s="16" t="str">
        <f>IF(A97="","",C96+(C96*Assumptions!$B$17))</f>
        <v/>
      </c>
      <c r="D97" s="8" t="str">
        <f>IF(A97="","",D96+(D96*Assumptions!$B$11))</f>
        <v/>
      </c>
      <c r="E97" s="10" t="str">
        <f>IF(A97="","",(('Emissions Factors'!$B$5/'Ethanol Vehicles'!D97)*(C97*B97))/10^6)</f>
        <v/>
      </c>
    </row>
    <row r="98" spans="1:5" x14ac:dyDescent="0.3">
      <c r="A98" t="str">
        <f>'Emission Assumption Summary'!A98</f>
        <v/>
      </c>
      <c r="B98" s="11" t="str">
        <f>IF(A98="","",'Summary Sheet'!N98)</f>
        <v/>
      </c>
      <c r="C98" s="16" t="str">
        <f>IF(A98="","",C97+(C97*Assumptions!$B$17))</f>
        <v/>
      </c>
      <c r="D98" s="8" t="str">
        <f>IF(A98="","",D97+(D97*Assumptions!$B$11))</f>
        <v/>
      </c>
      <c r="E98" s="10" t="str">
        <f>IF(A98="","",(('Emissions Factors'!$B$5/'Ethanol Vehicles'!D98)*(C98*B98))/10^6)</f>
        <v/>
      </c>
    </row>
    <row r="99" spans="1:5" x14ac:dyDescent="0.3">
      <c r="A99" t="str">
        <f>'Emission Assumption Summary'!A99</f>
        <v/>
      </c>
      <c r="B99" s="11" t="str">
        <f>IF(A99="","",'Summary Sheet'!N99)</f>
        <v/>
      </c>
      <c r="C99" s="16" t="str">
        <f>IF(A99="","",C98+(C98*Assumptions!$B$17))</f>
        <v/>
      </c>
      <c r="D99" s="8" t="str">
        <f>IF(A99="","",D98+(D98*Assumptions!$B$11))</f>
        <v/>
      </c>
      <c r="E99" s="10" t="str">
        <f>IF(A99="","",(('Emissions Factors'!$B$5/'Ethanol Vehicles'!D99)*(C99*B99))/10^6)</f>
        <v/>
      </c>
    </row>
    <row r="100" spans="1:5" x14ac:dyDescent="0.3">
      <c r="A100" t="str">
        <f>'Emission Assumption Summary'!A100</f>
        <v/>
      </c>
      <c r="B100" s="11" t="str">
        <f>IF(A100="","",'Summary Sheet'!N100)</f>
        <v/>
      </c>
      <c r="C100" s="16" t="str">
        <f>IF(A100="","",C99+(C99*Assumptions!$B$17))</f>
        <v/>
      </c>
      <c r="D100" s="8" t="str">
        <f>IF(A100="","",D99+(D99*Assumptions!$B$11))</f>
        <v/>
      </c>
      <c r="E100" s="10" t="str">
        <f>IF(A100="","",(('Emissions Factors'!$B$5/'Ethanol Vehicles'!D100)*(C100*B100))/10^6)</f>
        <v/>
      </c>
    </row>
    <row r="101" spans="1:5" x14ac:dyDescent="0.3">
      <c r="A101" t="str">
        <f>'Emission Assumption Summary'!A101</f>
        <v/>
      </c>
      <c r="B101" s="11" t="str">
        <f>IF(A101="","",'Summary Sheet'!N101)</f>
        <v/>
      </c>
      <c r="C101" s="16" t="str">
        <f>IF(A101="","",C100+(C100*Assumptions!$B$17))</f>
        <v/>
      </c>
      <c r="D101" s="8" t="str">
        <f>IF(A101="","",D100+(D100*Assumptions!$B$11))</f>
        <v/>
      </c>
      <c r="E101" s="10" t="str">
        <f>IF(A101="","",(('Emissions Factors'!$B$5/'Ethanol Vehicles'!D101)*(C101*B101))/10^6)</f>
        <v/>
      </c>
    </row>
    <row r="102" spans="1:5" x14ac:dyDescent="0.3">
      <c r="A102" t="str">
        <f>'Emission Assumption Summary'!A102</f>
        <v/>
      </c>
      <c r="B102" s="11" t="str">
        <f>IF(A102="","",'Summary Sheet'!N102)</f>
        <v/>
      </c>
      <c r="C102" s="16" t="str">
        <f>IF(A102="","",C101+(C101*Assumptions!$B$17))</f>
        <v/>
      </c>
      <c r="D102" s="8" t="str">
        <f>IF(A102="","",D101+(D101*Assumptions!$B$11))</f>
        <v/>
      </c>
      <c r="E102" s="10" t="str">
        <f>IF(A102="","",(('Emissions Factors'!$B$5/'Ethanol Vehicles'!D102)*(C102*B102))/10^6)</f>
        <v/>
      </c>
    </row>
    <row r="103" spans="1:5" x14ac:dyDescent="0.3">
      <c r="A103" t="str">
        <f>'Emission Assumption Summary'!A103</f>
        <v/>
      </c>
      <c r="B103" s="11" t="str">
        <f>IF(A103="","",'Summary Sheet'!N103)</f>
        <v/>
      </c>
      <c r="C103" s="16" t="str">
        <f>IF(A103="","",C102+(C102*Assumptions!$B$17))</f>
        <v/>
      </c>
      <c r="D103" s="8" t="str">
        <f>IF(A103="","",D102+(D102*Assumptions!$B$11))</f>
        <v/>
      </c>
      <c r="E103" s="10" t="str">
        <f>IF(A103="","",(('Emissions Factors'!$B$5/'Ethanol Vehicles'!D103)*(C103*B103))/10^6)</f>
        <v/>
      </c>
    </row>
    <row r="104" spans="1:5" x14ac:dyDescent="0.3">
      <c r="A104" t="str">
        <f>'Emission Assumption Summary'!A104</f>
        <v/>
      </c>
      <c r="B104" s="11" t="str">
        <f>IF(A104="","",'Summary Sheet'!N104)</f>
        <v/>
      </c>
      <c r="C104" s="16" t="str">
        <f>IF(A104="","",C103+(C103*Assumptions!$B$17))</f>
        <v/>
      </c>
      <c r="D104" s="8" t="str">
        <f>IF(A104="","",D103+(D103*Assumptions!$B$11))</f>
        <v/>
      </c>
      <c r="E104" s="10" t="str">
        <f>IF(A104="","",(('Emissions Factors'!$B$5/'Ethanol Vehicles'!D104)*(C104*B104))/10^6)</f>
        <v/>
      </c>
    </row>
    <row r="105" spans="1:5" x14ac:dyDescent="0.3">
      <c r="A105" t="str">
        <f>'Emission Assumption Summary'!A105</f>
        <v/>
      </c>
      <c r="B105" s="11" t="str">
        <f>IF(A105="","",'Summary Sheet'!N105)</f>
        <v/>
      </c>
      <c r="C105" s="16" t="str">
        <f>IF(A105="","",C104+(C104*Assumptions!$B$17))</f>
        <v/>
      </c>
      <c r="D105" s="8" t="str">
        <f>IF(A105="","",D104+(D104*Assumptions!$B$11))</f>
        <v/>
      </c>
      <c r="E105" s="10" t="str">
        <f>IF(A105="","",(('Emissions Factors'!$B$5/'Ethanol Vehicles'!D105)*(C105*B105))/10^6)</f>
        <v/>
      </c>
    </row>
    <row r="106" spans="1:5" x14ac:dyDescent="0.3">
      <c r="A106" t="str">
        <f>'Emission Assumption Summary'!A106</f>
        <v/>
      </c>
      <c r="B106" s="11" t="str">
        <f>IF(A106="","",'Summary Sheet'!N106)</f>
        <v/>
      </c>
      <c r="C106" s="16" t="str">
        <f>IF(A106="","",C105+(C105*Assumptions!$B$17))</f>
        <v/>
      </c>
      <c r="D106" s="8" t="str">
        <f>IF(A106="","",D105+(D105*Assumptions!$B$11))</f>
        <v/>
      </c>
      <c r="E106" s="10" t="str">
        <f>IF(A106="","",(('Emissions Factors'!$B$5/'Ethanol Vehicles'!D106)*(C106*B106))/10^6)</f>
        <v/>
      </c>
    </row>
    <row r="107" spans="1:5" x14ac:dyDescent="0.3">
      <c r="A107" t="str">
        <f>'Emission Assumption Summary'!A107</f>
        <v/>
      </c>
      <c r="B107" s="11" t="str">
        <f>IF(A107="","",'Summary Sheet'!N107)</f>
        <v/>
      </c>
      <c r="C107" s="16" t="str">
        <f>IF(A107="","",C106+(C106*Assumptions!$B$17))</f>
        <v/>
      </c>
      <c r="D107" s="8" t="str">
        <f>IF(A107="","",D106+(D106*Assumptions!$B$11))</f>
        <v/>
      </c>
      <c r="E107" s="10" t="str">
        <f>IF(A107="","",(('Emissions Factors'!$B$5/'Ethanol Vehicles'!D107)*(C107*B107))/10^6)</f>
        <v/>
      </c>
    </row>
    <row r="108" spans="1:5" x14ac:dyDescent="0.3">
      <c r="A108" t="str">
        <f>'Emission Assumption Summary'!A108</f>
        <v/>
      </c>
      <c r="B108" s="11" t="str">
        <f>IF(A108="","",'Summary Sheet'!N108)</f>
        <v/>
      </c>
      <c r="C108" s="16" t="str">
        <f>IF(A108="","",C107+(C107*Assumptions!$B$17))</f>
        <v/>
      </c>
      <c r="D108" s="8" t="str">
        <f>IF(A108="","",D107+(D107*Assumptions!$B$11))</f>
        <v/>
      </c>
      <c r="E108" s="10" t="str">
        <f>IF(A108="","",(('Emissions Factors'!$B$5/'Ethanol Vehicles'!D108)*(C108*B108))/10^6)</f>
        <v/>
      </c>
    </row>
    <row r="109" spans="1:5" x14ac:dyDescent="0.3">
      <c r="A109" t="str">
        <f>'Emission Assumption Summary'!A109</f>
        <v/>
      </c>
      <c r="B109" s="11" t="str">
        <f>IF(A109="","",'Summary Sheet'!N109)</f>
        <v/>
      </c>
      <c r="C109" s="16" t="str">
        <f>IF(A109="","",C108+(C108*Assumptions!$B$17))</f>
        <v/>
      </c>
      <c r="D109" s="8" t="str">
        <f>IF(A109="","",D108+(D108*Assumptions!$B$11))</f>
        <v/>
      </c>
      <c r="E109" s="10" t="str">
        <f>IF(A109="","",(('Emissions Factors'!$B$5/'Ethanol Vehicles'!D109)*(C109*B109))/10^6)</f>
        <v/>
      </c>
    </row>
    <row r="110" spans="1:5" x14ac:dyDescent="0.3">
      <c r="A110" t="str">
        <f>'Emission Assumption Summary'!A110</f>
        <v/>
      </c>
      <c r="B110" s="11" t="str">
        <f>IF(A110="","",'Summary Sheet'!N110)</f>
        <v/>
      </c>
      <c r="C110" s="16" t="str">
        <f>IF(A110="","",C109+(C109*Assumptions!$B$17))</f>
        <v/>
      </c>
      <c r="D110" s="8" t="str">
        <f>IF(A110="","",D109+(D109*Assumptions!$B$11))</f>
        <v/>
      </c>
      <c r="E110" s="10" t="str">
        <f>IF(A110="","",(('Emissions Factors'!$B$5/'Ethanol Vehicles'!D110)*(C110*B110))/10^6)</f>
        <v/>
      </c>
    </row>
    <row r="111" spans="1:5" x14ac:dyDescent="0.3">
      <c r="A111" t="str">
        <f>'Emission Assumption Summary'!A111</f>
        <v/>
      </c>
      <c r="B111" s="11" t="str">
        <f>IF(A111="","",'Summary Sheet'!N111)</f>
        <v/>
      </c>
      <c r="C111" s="16" t="str">
        <f>IF(A111="","",C110+(C110*Assumptions!$B$17))</f>
        <v/>
      </c>
      <c r="D111" s="8" t="str">
        <f>IF(A111="","",D110+(D110*Assumptions!$B$11))</f>
        <v/>
      </c>
      <c r="E111" s="10" t="str">
        <f>IF(A111="","",(('Emissions Factors'!$B$5/'Ethanol Vehicles'!D111)*(C111*B111))/10^6)</f>
        <v/>
      </c>
    </row>
    <row r="112" spans="1:5" x14ac:dyDescent="0.3">
      <c r="A112" t="str">
        <f>'Emission Assumption Summary'!A112</f>
        <v/>
      </c>
      <c r="B112" s="11" t="str">
        <f>IF(A112="","",'Summary Sheet'!N112)</f>
        <v/>
      </c>
      <c r="C112" s="16" t="str">
        <f>IF(A112="","",C111+(C111*Assumptions!$B$17))</f>
        <v/>
      </c>
      <c r="D112" s="8" t="str">
        <f>IF(A112="","",D111+(D111*Assumptions!$B$11))</f>
        <v/>
      </c>
      <c r="E112" s="10" t="str">
        <f>IF(A112="","",(('Emissions Factors'!$B$5/'Ethanol Vehicles'!D112)*(C112*B112))/10^6)</f>
        <v/>
      </c>
    </row>
    <row r="113" spans="1:5" x14ac:dyDescent="0.3">
      <c r="A113" t="str">
        <f>'Emission Assumption Summary'!A113</f>
        <v/>
      </c>
      <c r="B113" s="11" t="str">
        <f>IF(A113="","",'Summary Sheet'!N113)</f>
        <v/>
      </c>
      <c r="C113" s="16" t="str">
        <f>IF(A113="","",C112+(C112*Assumptions!$B$17))</f>
        <v/>
      </c>
      <c r="D113" s="8" t="str">
        <f>IF(A113="","",D112+(D112*Assumptions!$B$11))</f>
        <v/>
      </c>
      <c r="E113" s="10" t="str">
        <f>IF(A113="","",(('Emissions Factors'!$B$5/'Ethanol Vehicles'!D113)*(C113*B113))/10^6)</f>
        <v/>
      </c>
    </row>
    <row r="114" spans="1:5" x14ac:dyDescent="0.3">
      <c r="A114" t="str">
        <f>'Emission Assumption Summary'!A114</f>
        <v/>
      </c>
      <c r="B114" s="11" t="str">
        <f>IF(A114="","",'Summary Sheet'!N114)</f>
        <v/>
      </c>
      <c r="C114" s="16" t="str">
        <f>IF(A114="","",C113+(C113*Assumptions!$B$17))</f>
        <v/>
      </c>
      <c r="D114" s="8" t="str">
        <f>IF(A114="","",D113+(D113*Assumptions!$B$11))</f>
        <v/>
      </c>
      <c r="E114" s="10" t="str">
        <f>IF(A114="","",(('Emissions Factors'!$B$5/'Ethanol Vehicles'!D114)*(C114*B114))/10^6)</f>
        <v/>
      </c>
    </row>
    <row r="115" spans="1:5" x14ac:dyDescent="0.3">
      <c r="A115" t="str">
        <f>'Emission Assumption Summary'!A115</f>
        <v/>
      </c>
      <c r="B115" s="11" t="str">
        <f>IF(A115="","",'Summary Sheet'!N115)</f>
        <v/>
      </c>
      <c r="C115" s="16" t="str">
        <f>IF(A115="","",C114+(C114*Assumptions!$B$17))</f>
        <v/>
      </c>
      <c r="D115" s="8" t="str">
        <f>IF(A115="","",D114+(D114*Assumptions!$B$11))</f>
        <v/>
      </c>
      <c r="E115" s="10" t="str">
        <f>IF(A115="","",(('Emissions Factors'!$B$5/'Ethanol Vehicles'!D115)*(C115*B115))/10^6)</f>
        <v/>
      </c>
    </row>
    <row r="116" spans="1:5" x14ac:dyDescent="0.3">
      <c r="A116" t="str">
        <f>'Emission Assumption Summary'!A116</f>
        <v/>
      </c>
      <c r="B116" s="11" t="str">
        <f>IF(A116="","",'Summary Sheet'!N116)</f>
        <v/>
      </c>
      <c r="C116" s="16" t="str">
        <f>IF(A116="","",C115+(C115*Assumptions!$B$17))</f>
        <v/>
      </c>
      <c r="D116" s="8" t="str">
        <f>IF(A116="","",D115+(D115*Assumptions!$B$11))</f>
        <v/>
      </c>
      <c r="E116" s="10" t="str">
        <f>IF(A116="","",(('Emissions Factors'!$B$5/'Ethanol Vehicles'!D116)*(C116*B116))/10^6)</f>
        <v/>
      </c>
    </row>
    <row r="117" spans="1:5" x14ac:dyDescent="0.3">
      <c r="A117" t="str">
        <f>'Emission Assumption Summary'!A117</f>
        <v/>
      </c>
      <c r="B117" s="11" t="str">
        <f>IF(A117="","",'Summary Sheet'!N117)</f>
        <v/>
      </c>
      <c r="C117" s="16" t="str">
        <f>IF(A117="","",C116+(C116*Assumptions!$B$17))</f>
        <v/>
      </c>
      <c r="D117" s="8" t="str">
        <f>IF(A117="","",D116+(D116*Assumptions!$B$11))</f>
        <v/>
      </c>
      <c r="E117" s="10" t="str">
        <f>IF(A117="","",(('Emissions Factors'!$B$5/'Ethanol Vehicles'!D117)*(C117*B117))/10^6)</f>
        <v/>
      </c>
    </row>
    <row r="118" spans="1:5" x14ac:dyDescent="0.3">
      <c r="A118" t="str">
        <f>'Emission Assumption Summary'!A118</f>
        <v/>
      </c>
      <c r="B118" s="11" t="str">
        <f>IF(A118="","",'Summary Sheet'!N118)</f>
        <v/>
      </c>
      <c r="C118" s="16" t="str">
        <f>IF(A118="","",C117+(C117*Assumptions!$B$17))</f>
        <v/>
      </c>
      <c r="D118" s="8" t="str">
        <f>IF(A118="","",D117+(D117*Assumptions!$B$11))</f>
        <v/>
      </c>
      <c r="E118" s="10" t="str">
        <f>IF(A118="","",(('Emissions Factors'!$B$5/'Ethanol Vehicles'!D118)*(C118*B118))/10^6)</f>
        <v/>
      </c>
    </row>
    <row r="119" spans="1:5" x14ac:dyDescent="0.3">
      <c r="A119" t="str">
        <f>'Emission Assumption Summary'!A119</f>
        <v/>
      </c>
      <c r="B119" s="11" t="str">
        <f>IF(A119="","",'Summary Sheet'!N119)</f>
        <v/>
      </c>
      <c r="C119" s="16" t="str">
        <f>IF(A119="","",C118+(C118*Assumptions!$B$17))</f>
        <v/>
      </c>
      <c r="D119" s="8" t="str">
        <f>IF(A119="","",D118+(D118*Assumptions!$B$11))</f>
        <v/>
      </c>
      <c r="E119" s="10" t="str">
        <f>IF(A119="","",(('Emissions Factors'!$B$5/'Ethanol Vehicles'!D119)*(C119*B119))/10^6)</f>
        <v/>
      </c>
    </row>
    <row r="120" spans="1:5" x14ac:dyDescent="0.3">
      <c r="A120" t="str">
        <f>'Emission Assumption Summary'!A120</f>
        <v/>
      </c>
      <c r="B120" s="11" t="str">
        <f>IF(A120="","",'Summary Sheet'!N120)</f>
        <v/>
      </c>
      <c r="C120" s="16" t="str">
        <f>IF(A120="","",C119+(C119*Assumptions!$B$17))</f>
        <v/>
      </c>
      <c r="D120" s="8" t="str">
        <f>IF(A120="","",D119+(D119*Assumptions!$B$11))</f>
        <v/>
      </c>
      <c r="E120" s="10" t="str">
        <f>IF(A120="","",(('Emissions Factors'!$B$5/'Ethanol Vehicles'!D120)*(C120*B120))/10^6)</f>
        <v/>
      </c>
    </row>
    <row r="121" spans="1:5" x14ac:dyDescent="0.3">
      <c r="A121" t="str">
        <f>'Emission Assumption Summary'!A121</f>
        <v/>
      </c>
      <c r="B121" s="11" t="str">
        <f>IF(A121="","",'Summary Sheet'!N121)</f>
        <v/>
      </c>
      <c r="C121" s="16" t="str">
        <f>IF(A121="","",C120+(C120*Assumptions!$B$17))</f>
        <v/>
      </c>
      <c r="D121" s="8" t="str">
        <f>IF(A121="","",D120+(D120*Assumptions!$B$11))</f>
        <v/>
      </c>
      <c r="E121" s="10" t="str">
        <f>IF(A121="","",(('Emissions Factors'!$B$5/'Ethanol Vehicles'!D121)*(C121*B121))/10^6)</f>
        <v/>
      </c>
    </row>
    <row r="122" spans="1:5" x14ac:dyDescent="0.3">
      <c r="A122" t="str">
        <f>'Emission Assumption Summary'!A122</f>
        <v/>
      </c>
      <c r="B122" s="11" t="str">
        <f>IF(A122="","",'Summary Sheet'!N122)</f>
        <v/>
      </c>
      <c r="C122" s="16" t="str">
        <f>IF(A122="","",C121+(C121*Assumptions!$B$17))</f>
        <v/>
      </c>
      <c r="D122" s="8" t="str">
        <f>IF(A122="","",D121+(D121*Assumptions!$B$11))</f>
        <v/>
      </c>
      <c r="E122" s="10" t="str">
        <f>IF(A122="","",(('Emissions Factors'!$B$5/'Ethanol Vehicles'!D122)*(C122*B122))/10^6)</f>
        <v/>
      </c>
    </row>
    <row r="123" spans="1:5" x14ac:dyDescent="0.3">
      <c r="A123" t="str">
        <f>'Emission Assumption Summary'!A123</f>
        <v/>
      </c>
      <c r="B123" s="11" t="str">
        <f>IF(A123="","",'Summary Sheet'!N123)</f>
        <v/>
      </c>
      <c r="C123" s="16" t="str">
        <f>IF(A123="","",C122+(C122*Assumptions!$B$17))</f>
        <v/>
      </c>
      <c r="D123" s="8" t="str">
        <f>IF(A123="","",D122+(D122*Assumptions!$B$11))</f>
        <v/>
      </c>
      <c r="E123" s="10" t="str">
        <f>IF(A123="","",(('Emissions Factors'!$B$5/'Ethanol Vehicles'!D123)*(C123*B123))/10^6)</f>
        <v/>
      </c>
    </row>
    <row r="124" spans="1:5" x14ac:dyDescent="0.3">
      <c r="A124" t="str">
        <f>'Emission Assumption Summary'!A124</f>
        <v/>
      </c>
      <c r="B124" s="11" t="str">
        <f>IF(A124="","",'Summary Sheet'!N124)</f>
        <v/>
      </c>
      <c r="C124" s="16" t="str">
        <f>IF(A124="","",C123+(C123*Assumptions!$B$17))</f>
        <v/>
      </c>
      <c r="D124" s="8" t="str">
        <f>IF(A124="","",D123+(D123*Assumptions!$B$11))</f>
        <v/>
      </c>
      <c r="E124" s="10" t="str">
        <f>IF(A124="","",(('Emissions Factors'!$B$5/'Ethanol Vehicles'!D124)*(C124*B124))/10^6)</f>
        <v/>
      </c>
    </row>
    <row r="125" spans="1:5" x14ac:dyDescent="0.3">
      <c r="A125" t="str">
        <f>'Emission Assumption Summary'!A125</f>
        <v/>
      </c>
      <c r="B125" s="11" t="str">
        <f>IF(A125="","",'Summary Sheet'!N125)</f>
        <v/>
      </c>
      <c r="C125" s="16" t="str">
        <f>IF(A125="","",C124+(C124*Assumptions!$B$17))</f>
        <v/>
      </c>
      <c r="D125" s="8" t="str">
        <f>IF(A125="","",D124+(D124*Assumptions!$B$11))</f>
        <v/>
      </c>
      <c r="E125" s="10" t="str">
        <f>IF(A125="","",(('Emissions Factors'!$B$5/'Ethanol Vehicles'!D125)*(C125*B125))/10^6)</f>
        <v/>
      </c>
    </row>
    <row r="126" spans="1:5" x14ac:dyDescent="0.3">
      <c r="A126" t="str">
        <f>'Emission Assumption Summary'!A126</f>
        <v/>
      </c>
      <c r="B126" s="11" t="str">
        <f>IF(A126="","",'Summary Sheet'!N126)</f>
        <v/>
      </c>
      <c r="C126" s="16" t="str">
        <f>IF(A126="","",C125+(C125*Assumptions!$B$17))</f>
        <v/>
      </c>
      <c r="D126" s="8" t="str">
        <f>IF(A126="","",D125+(D125*Assumptions!$B$11))</f>
        <v/>
      </c>
      <c r="E126" s="10" t="str">
        <f>IF(A126="","",(('Emissions Factors'!$B$5/'Ethanol Vehicles'!D126)*(C126*B126))/10^6)</f>
        <v/>
      </c>
    </row>
    <row r="127" spans="1:5" x14ac:dyDescent="0.3">
      <c r="A127" t="str">
        <f>'Emission Assumption Summary'!A127</f>
        <v/>
      </c>
      <c r="B127" s="11" t="str">
        <f>IF(A127="","",'Summary Sheet'!N127)</f>
        <v/>
      </c>
      <c r="C127" s="16" t="str">
        <f>IF(A127="","",C126+(C126*Assumptions!$B$17))</f>
        <v/>
      </c>
      <c r="D127" s="8" t="str">
        <f>IF(A127="","",D126+(D126*Assumptions!$B$11))</f>
        <v/>
      </c>
      <c r="E127" s="10" t="str">
        <f>IF(A127="","",(('Emissions Factors'!$B$5/'Ethanol Vehicles'!D127)*(C127*B127))/10^6)</f>
        <v/>
      </c>
    </row>
    <row r="128" spans="1:5" x14ac:dyDescent="0.3">
      <c r="A128" t="str">
        <f>'Emission Assumption Summary'!A128</f>
        <v/>
      </c>
      <c r="B128" s="11" t="str">
        <f>IF(A128="","",'Summary Sheet'!N128)</f>
        <v/>
      </c>
      <c r="C128" s="16" t="str">
        <f>IF(A128="","",C127+(C127*Assumptions!$B$17))</f>
        <v/>
      </c>
      <c r="D128" s="8" t="str">
        <f>IF(A128="","",D127+(D127*Assumptions!$B$11))</f>
        <v/>
      </c>
      <c r="E128" s="10" t="str">
        <f>IF(A128="","",(('Emissions Factors'!$B$5/'Ethanol Vehicles'!D128)*(C128*B128))/10^6)</f>
        <v/>
      </c>
    </row>
    <row r="129" spans="1:5" x14ac:dyDescent="0.3">
      <c r="A129" t="str">
        <f>'Emission Assumption Summary'!A129</f>
        <v/>
      </c>
      <c r="B129" s="11" t="str">
        <f>IF(A129="","",'Summary Sheet'!N129)</f>
        <v/>
      </c>
      <c r="C129" s="16" t="str">
        <f>IF(A129="","",C128+(C128*Assumptions!$B$17))</f>
        <v/>
      </c>
      <c r="D129" s="8" t="str">
        <f>IF(A129="","",D128+(D128*Assumptions!$B$11))</f>
        <v/>
      </c>
      <c r="E129" s="10" t="str">
        <f>IF(A129="","",(('Emissions Factors'!$B$5/'Ethanol Vehicles'!D129)*(C129*B129))/10^6)</f>
        <v/>
      </c>
    </row>
    <row r="130" spans="1:5" x14ac:dyDescent="0.3">
      <c r="A130" t="str">
        <f>'Emission Assumption Summary'!A130</f>
        <v/>
      </c>
      <c r="B130" s="11" t="str">
        <f>IF(A130="","",'Summary Sheet'!N130)</f>
        <v/>
      </c>
      <c r="C130" s="16" t="str">
        <f>IF(A130="","",C129+(C129*Assumptions!$B$17))</f>
        <v/>
      </c>
      <c r="D130" s="8" t="str">
        <f>IF(A130="","",D129+(D129*Assumptions!$B$11))</f>
        <v/>
      </c>
      <c r="E130" s="10" t="str">
        <f>IF(A130="","",(('Emissions Factors'!$B$5/'Ethanol Vehicles'!D130)*(C130*B130))/10^6)</f>
        <v/>
      </c>
    </row>
    <row r="131" spans="1:5" x14ac:dyDescent="0.3">
      <c r="A131" t="str">
        <f>'Emission Assumption Summary'!A131</f>
        <v/>
      </c>
      <c r="B131" s="11" t="str">
        <f>IF(A131="","",'Summary Sheet'!N131)</f>
        <v/>
      </c>
      <c r="C131" s="16" t="str">
        <f>IF(A131="","",C130+(C130*Assumptions!$B$17))</f>
        <v/>
      </c>
      <c r="D131" s="8" t="str">
        <f>IF(A131="","",D130+(D130*Assumptions!$B$11))</f>
        <v/>
      </c>
      <c r="E131" s="10" t="str">
        <f>IF(A131="","",(('Emissions Factors'!$B$5/'Ethanol Vehicles'!D131)*(C131*B131))/10^6)</f>
        <v/>
      </c>
    </row>
    <row r="132" spans="1:5" x14ac:dyDescent="0.3">
      <c r="A132" t="str">
        <f>'Emission Assumption Summary'!A132</f>
        <v/>
      </c>
      <c r="B132" s="11" t="str">
        <f>IF(A132="","",'Summary Sheet'!N132)</f>
        <v/>
      </c>
      <c r="C132" s="16" t="str">
        <f>IF(A132="","",C131+(C131*Assumptions!$B$17))</f>
        <v/>
      </c>
      <c r="D132" s="8" t="str">
        <f>IF(A132="","",D131+(D131*Assumptions!$B$11))</f>
        <v/>
      </c>
      <c r="E132" s="10" t="str">
        <f>IF(A132="","",(('Emissions Factors'!$B$5/'Ethanol Vehicles'!D132)*(C132*B132))/10^6)</f>
        <v/>
      </c>
    </row>
    <row r="133" spans="1:5" x14ac:dyDescent="0.3">
      <c r="A133" t="str">
        <f>'Emission Assumption Summary'!A133</f>
        <v/>
      </c>
      <c r="B133" s="11" t="str">
        <f>IF(A133="","",'Summary Sheet'!N133)</f>
        <v/>
      </c>
      <c r="C133" s="16" t="str">
        <f>IF(A133="","",C132+(C132*Assumptions!$B$17))</f>
        <v/>
      </c>
      <c r="D133" s="8" t="str">
        <f>IF(A133="","",D132+(D132*Assumptions!$B$11))</f>
        <v/>
      </c>
      <c r="E133" s="10" t="str">
        <f>IF(A133="","",(('Emissions Factors'!$B$5/'Ethanol Vehicles'!D133)*(C133*B133))/10^6)</f>
        <v/>
      </c>
    </row>
    <row r="134" spans="1:5" x14ac:dyDescent="0.3">
      <c r="A134" t="str">
        <f>'Emission Assumption Summary'!A134</f>
        <v/>
      </c>
      <c r="B134" s="11" t="str">
        <f>IF(A134="","",'Summary Sheet'!N134)</f>
        <v/>
      </c>
      <c r="C134" s="16" t="str">
        <f>IF(A134="","",C133+(C133*Assumptions!$B$17))</f>
        <v/>
      </c>
      <c r="D134" s="8" t="str">
        <f>IF(A134="","",D133+(D133*Assumptions!$B$11))</f>
        <v/>
      </c>
      <c r="E134" s="10" t="str">
        <f>IF(A134="","",(('Emissions Factors'!$B$5/'Ethanol Vehicles'!D134)*(C134*B134))/10^6)</f>
        <v/>
      </c>
    </row>
    <row r="135" spans="1:5" x14ac:dyDescent="0.3">
      <c r="A135" t="str">
        <f>'Emission Assumption Summary'!A135</f>
        <v/>
      </c>
      <c r="B135" s="11" t="str">
        <f>IF(A135="","",'Summary Sheet'!N135)</f>
        <v/>
      </c>
      <c r="C135" s="16" t="str">
        <f>IF(A135="","",C134+(C134*Assumptions!$B$17))</f>
        <v/>
      </c>
      <c r="D135" s="8" t="str">
        <f>IF(A135="","",D134+(D134*Assumptions!$B$11))</f>
        <v/>
      </c>
      <c r="E135" s="10" t="str">
        <f>IF(A135="","",(('Emissions Factors'!$B$5/'Ethanol Vehicles'!D135)*(C135*B135))/10^6)</f>
        <v/>
      </c>
    </row>
    <row r="136" spans="1:5" x14ac:dyDescent="0.3">
      <c r="A136" t="str">
        <f>'Emission Assumption Summary'!A136</f>
        <v/>
      </c>
      <c r="B136" s="11" t="str">
        <f>IF(A136="","",'Summary Sheet'!N136)</f>
        <v/>
      </c>
      <c r="C136" s="16" t="str">
        <f>IF(A136="","",C135+(C135*Assumptions!$B$17))</f>
        <v/>
      </c>
      <c r="D136" s="8" t="str">
        <f>IF(A136="","",D135+(D135*Assumptions!$B$11))</f>
        <v/>
      </c>
      <c r="E136" s="10" t="str">
        <f>IF(A136="","",(('Emissions Factors'!$B$5/'Ethanol Vehicles'!D136)*(C136*B136))/10^6)</f>
        <v/>
      </c>
    </row>
    <row r="137" spans="1:5" x14ac:dyDescent="0.3">
      <c r="A137" t="str">
        <f>'Emission Assumption Summary'!A137</f>
        <v/>
      </c>
      <c r="B137" s="11" t="str">
        <f>IF(A137="","",'Summary Sheet'!N137)</f>
        <v/>
      </c>
      <c r="C137" s="16" t="str">
        <f>IF(A137="","",C136+(C136*Assumptions!$B$17))</f>
        <v/>
      </c>
      <c r="D137" s="8" t="str">
        <f>IF(A137="","",D136+(D136*Assumptions!$B$11))</f>
        <v/>
      </c>
      <c r="E137" s="10" t="str">
        <f>IF(A137="","",(('Emissions Factors'!$B$5/'Ethanol Vehicles'!D137)*(C137*B137))/10^6)</f>
        <v/>
      </c>
    </row>
    <row r="138" spans="1:5" x14ac:dyDescent="0.3">
      <c r="A138" t="str">
        <f>'Emission Assumption Summary'!A138</f>
        <v/>
      </c>
      <c r="B138" s="11" t="str">
        <f>IF(A138="","",'Summary Sheet'!N138)</f>
        <v/>
      </c>
      <c r="C138" s="16" t="str">
        <f>IF(A138="","",C137+(C137*Assumptions!$B$17))</f>
        <v/>
      </c>
      <c r="D138" s="8" t="str">
        <f>IF(A138="","",D137+(D137*Assumptions!$B$11))</f>
        <v/>
      </c>
      <c r="E138" s="10" t="str">
        <f>IF(A138="","",(('Emissions Factors'!$B$5/'Ethanol Vehicles'!D138)*(C138*B138))/10^6)</f>
        <v/>
      </c>
    </row>
    <row r="139" spans="1:5" x14ac:dyDescent="0.3">
      <c r="A139" t="str">
        <f>'Emission Assumption Summary'!A139</f>
        <v/>
      </c>
      <c r="B139" s="11" t="str">
        <f>IF(A139="","",'Summary Sheet'!N139)</f>
        <v/>
      </c>
      <c r="C139" s="16" t="str">
        <f>IF(A139="","",C138+(C138*Assumptions!$B$17))</f>
        <v/>
      </c>
      <c r="D139" s="8" t="str">
        <f>IF(A139="","",D138+(D138*Assumptions!$B$11))</f>
        <v/>
      </c>
      <c r="E139" s="10" t="str">
        <f>IF(A139="","",(('Emissions Factors'!$B$5/'Ethanol Vehicles'!D139)*(C139*B139))/10^6)</f>
        <v/>
      </c>
    </row>
    <row r="140" spans="1:5" x14ac:dyDescent="0.3">
      <c r="A140" t="str">
        <f>'Emission Assumption Summary'!A140</f>
        <v/>
      </c>
      <c r="B140" s="11" t="str">
        <f>IF(A140="","",'Summary Sheet'!N140)</f>
        <v/>
      </c>
      <c r="C140" s="16" t="str">
        <f>IF(A140="","",C139+(C139*Assumptions!$B$17))</f>
        <v/>
      </c>
      <c r="D140" s="8" t="str">
        <f>IF(A140="","",D139+(D139*Assumptions!$B$11))</f>
        <v/>
      </c>
      <c r="E140" s="10" t="str">
        <f>IF(A140="","",(('Emissions Factors'!$B$5/'Ethanol Vehicles'!D140)*(C140*B140))/10^6)</f>
        <v/>
      </c>
    </row>
    <row r="141" spans="1:5" x14ac:dyDescent="0.3">
      <c r="A141" t="str">
        <f>'Emission Assumption Summary'!A141</f>
        <v/>
      </c>
      <c r="B141" s="11" t="str">
        <f>IF(A141="","",'Summary Sheet'!N141)</f>
        <v/>
      </c>
      <c r="C141" s="16" t="str">
        <f>IF(A141="","",C140+(C140*Assumptions!$B$17))</f>
        <v/>
      </c>
      <c r="D141" s="8" t="str">
        <f>IF(A141="","",D140+(D140*Assumptions!$B$11))</f>
        <v/>
      </c>
      <c r="E141" s="10" t="str">
        <f>IF(A141="","",(('Emissions Factors'!$B$5/'Ethanol Vehicles'!D141)*(C141*B141))/10^6)</f>
        <v/>
      </c>
    </row>
    <row r="142" spans="1:5" x14ac:dyDescent="0.3">
      <c r="A142" t="str">
        <f>'Emission Assumption Summary'!A142</f>
        <v/>
      </c>
      <c r="B142" s="11" t="str">
        <f>IF(A142="","",'Summary Sheet'!N142)</f>
        <v/>
      </c>
      <c r="C142" s="16" t="str">
        <f>IF(A142="","",C141+(C141*Assumptions!$B$17))</f>
        <v/>
      </c>
      <c r="D142" s="8" t="str">
        <f>IF(A142="","",D141+(D141*Assumptions!$B$11))</f>
        <v/>
      </c>
      <c r="E142" s="10" t="str">
        <f>IF(A142="","",(('Emissions Factors'!$B$5/'Ethanol Vehicles'!D142)*(C142*B142))/10^6)</f>
        <v/>
      </c>
    </row>
    <row r="143" spans="1:5" x14ac:dyDescent="0.3">
      <c r="A143" t="str">
        <f>'Emission Assumption Summary'!A143</f>
        <v/>
      </c>
      <c r="B143" s="11" t="str">
        <f>IF(A143="","",'Summary Sheet'!N143)</f>
        <v/>
      </c>
      <c r="C143" s="16" t="str">
        <f>IF(A143="","",C142+(C142*Assumptions!$B$17))</f>
        <v/>
      </c>
      <c r="D143" s="8" t="str">
        <f>IF(A143="","",D142+(D142*Assumptions!$B$11))</f>
        <v/>
      </c>
      <c r="E143" s="10" t="str">
        <f>IF(A143="","",(('Emissions Factors'!$B$5/'Ethanol Vehicles'!D143)*(C143*B143))/10^6)</f>
        <v/>
      </c>
    </row>
    <row r="144" spans="1:5" x14ac:dyDescent="0.3">
      <c r="A144" t="str">
        <f>'Emission Assumption Summary'!A144</f>
        <v/>
      </c>
      <c r="B144" s="11" t="str">
        <f>IF(A144="","",'Summary Sheet'!N144)</f>
        <v/>
      </c>
      <c r="C144" s="16" t="str">
        <f>IF(A144="","",C143+(C143*Assumptions!$B$17))</f>
        <v/>
      </c>
      <c r="D144" s="8" t="str">
        <f>IF(A144="","",D143+(D143*Assumptions!$B$11))</f>
        <v/>
      </c>
      <c r="E144" s="10" t="str">
        <f>IF(A144="","",(('Emissions Factors'!$B$5/'Ethanol Vehicles'!D144)*(C144*B144))/10^6)</f>
        <v/>
      </c>
    </row>
    <row r="145" spans="1:5" x14ac:dyDescent="0.3">
      <c r="A145" t="str">
        <f>'Emission Assumption Summary'!A145</f>
        <v/>
      </c>
      <c r="B145" s="11" t="str">
        <f>IF(A145="","",'Summary Sheet'!N145)</f>
        <v/>
      </c>
      <c r="C145" s="16" t="str">
        <f>IF(A145="","",C144+(C144*Assumptions!$B$17))</f>
        <v/>
      </c>
      <c r="D145" s="8" t="str">
        <f>IF(A145="","",D144+(D144*Assumptions!$B$11))</f>
        <v/>
      </c>
      <c r="E145" s="10" t="str">
        <f>IF(A145="","",(('Emissions Factors'!$B$5/'Ethanol Vehicles'!D145)*(C145*B145))/10^6)</f>
        <v/>
      </c>
    </row>
    <row r="146" spans="1:5" x14ac:dyDescent="0.3">
      <c r="A146" t="str">
        <f>'Emission Assumption Summary'!A146</f>
        <v/>
      </c>
      <c r="B146" s="11" t="str">
        <f>IF(A146="","",'Summary Sheet'!N146)</f>
        <v/>
      </c>
      <c r="C146" s="16" t="str">
        <f>IF(A146="","",C145+(C145*Assumptions!$B$17))</f>
        <v/>
      </c>
      <c r="D146" s="8" t="str">
        <f>IF(A146="","",D145+(D145*Assumptions!$B$11))</f>
        <v/>
      </c>
      <c r="E146" s="10" t="str">
        <f>IF(A146="","",(('Emissions Factors'!$B$5/'Ethanol Vehicles'!D146)*(C146*B146))/10^6)</f>
        <v/>
      </c>
    </row>
    <row r="147" spans="1:5" x14ac:dyDescent="0.3">
      <c r="A147" t="str">
        <f>'Emission Assumption Summary'!A147</f>
        <v/>
      </c>
      <c r="B147" s="11" t="str">
        <f>IF(A147="","",'Summary Sheet'!N147)</f>
        <v/>
      </c>
      <c r="C147" s="16" t="str">
        <f>IF(A147="","",C146+(C146*Assumptions!$B$17))</f>
        <v/>
      </c>
      <c r="D147" s="8" t="str">
        <f>IF(A147="","",D146+(D146*Assumptions!$B$11))</f>
        <v/>
      </c>
      <c r="E147" s="10" t="str">
        <f>IF(A147="","",(('Emissions Factors'!$B$5/'Ethanol Vehicles'!D147)*(C147*B147))/10^6)</f>
        <v/>
      </c>
    </row>
    <row r="148" spans="1:5" x14ac:dyDescent="0.3">
      <c r="A148" t="str">
        <f>'Emission Assumption Summary'!A148</f>
        <v/>
      </c>
      <c r="B148" s="11" t="str">
        <f>IF(A148="","",'Summary Sheet'!N148)</f>
        <v/>
      </c>
      <c r="C148" s="16" t="str">
        <f>IF(A148="","",C147+(C147*Assumptions!$B$17))</f>
        <v/>
      </c>
      <c r="D148" s="8" t="str">
        <f>IF(A148="","",D147+(D147*Assumptions!$B$11))</f>
        <v/>
      </c>
      <c r="E148" s="10" t="str">
        <f>IF(A148="","",(('Emissions Factors'!$B$5/'Ethanol Vehicles'!D148)*(C148*B148))/10^6)</f>
        <v/>
      </c>
    </row>
    <row r="149" spans="1:5" x14ac:dyDescent="0.3">
      <c r="A149" t="str">
        <f>'Emission Assumption Summary'!A149</f>
        <v/>
      </c>
      <c r="B149" s="11" t="str">
        <f>IF(A149="","",'Summary Sheet'!N149)</f>
        <v/>
      </c>
      <c r="C149" s="16" t="str">
        <f>IF(A149="","",C148+(C148*Assumptions!$B$17))</f>
        <v/>
      </c>
      <c r="D149" s="8" t="str">
        <f>IF(A149="","",D148+(D148*Assumptions!$B$11))</f>
        <v/>
      </c>
      <c r="E149" s="10" t="str">
        <f>IF(A149="","",(('Emissions Factors'!$B$5/'Ethanol Vehicles'!D149)*(C149*B149))/10^6)</f>
        <v/>
      </c>
    </row>
    <row r="150" spans="1:5" x14ac:dyDescent="0.3">
      <c r="A150" t="str">
        <f>'Emission Assumption Summary'!A150</f>
        <v/>
      </c>
      <c r="B150" s="11" t="str">
        <f>IF(A150="","",'Summary Sheet'!N150)</f>
        <v/>
      </c>
      <c r="C150" s="16" t="str">
        <f>IF(A150="","",C149+(C149*Assumptions!$B$17))</f>
        <v/>
      </c>
      <c r="D150" s="8" t="str">
        <f>IF(A150="","",D149+(D149*Assumptions!$B$11))</f>
        <v/>
      </c>
      <c r="E150" s="10" t="str">
        <f>IF(A150="","",(('Emissions Factors'!$B$5/'Ethanol Vehicles'!D150)*(C150*B150))/10^6)</f>
        <v/>
      </c>
    </row>
    <row r="151" spans="1:5" x14ac:dyDescent="0.3">
      <c r="A151" t="str">
        <f>'Emission Assumption Summary'!A151</f>
        <v/>
      </c>
      <c r="B151" s="11" t="str">
        <f>IF(A151="","",'Summary Sheet'!N151)</f>
        <v/>
      </c>
      <c r="C151" s="16" t="str">
        <f>IF(A151="","",C150+(C150*Assumptions!$B$17))</f>
        <v/>
      </c>
      <c r="D151" s="8" t="str">
        <f>IF(A151="","",D150+(D150*Assumptions!$B$11))</f>
        <v/>
      </c>
      <c r="E151" s="10" t="str">
        <f>IF(A151="","",(('Emissions Factors'!$B$5/'Ethanol Vehicles'!D151)*(C151*B151))/10^6)</f>
        <v/>
      </c>
    </row>
    <row r="152" spans="1:5" x14ac:dyDescent="0.3">
      <c r="A152" t="str">
        <f>'Emission Assumption Summary'!A152</f>
        <v/>
      </c>
      <c r="B152" s="11" t="str">
        <f>IF(A152="","",'Summary Sheet'!N152)</f>
        <v/>
      </c>
      <c r="C152" s="16" t="str">
        <f>IF(A152="","",C151+(C151*Assumptions!$B$17))</f>
        <v/>
      </c>
      <c r="D152" s="8" t="str">
        <f>IF(A152="","",D151+(D151*Assumptions!$B$11))</f>
        <v/>
      </c>
      <c r="E152" s="10" t="str">
        <f>IF(A152="","",(('Emissions Factors'!$B$5/'Ethanol Vehicles'!D152)*(C152*B152))/10^6)</f>
        <v/>
      </c>
    </row>
    <row r="153" spans="1:5" x14ac:dyDescent="0.3">
      <c r="A153" t="str">
        <f>'Emission Assumption Summary'!A153</f>
        <v/>
      </c>
      <c r="B153" s="11" t="str">
        <f>IF(A153="","",'Summary Sheet'!N153)</f>
        <v/>
      </c>
      <c r="C153" s="16" t="str">
        <f>IF(A153="","",C152+(C152*Assumptions!$B$17))</f>
        <v/>
      </c>
      <c r="D153" s="8" t="str">
        <f>IF(A153="","",D152+(D152*Assumptions!$B$11))</f>
        <v/>
      </c>
      <c r="E153" s="10" t="str">
        <f>IF(A153="","",(('Emissions Factors'!$B$5/'Ethanol Vehicles'!D153)*(C153*B153))/10^6)</f>
        <v/>
      </c>
    </row>
    <row r="154" spans="1:5" x14ac:dyDescent="0.3">
      <c r="A154" t="str">
        <f>'Emission Assumption Summary'!A154</f>
        <v/>
      </c>
      <c r="B154" s="11" t="str">
        <f>IF(A154="","",'Summary Sheet'!N154)</f>
        <v/>
      </c>
      <c r="C154" s="16" t="str">
        <f>IF(A154="","",C153+(C153*Assumptions!$B$17))</f>
        <v/>
      </c>
      <c r="D154" s="8" t="str">
        <f>IF(A154="","",D153+(D153*Assumptions!$B$11))</f>
        <v/>
      </c>
      <c r="E154" s="10" t="str">
        <f>IF(A154="","",(('Emissions Factors'!$B$5/'Ethanol Vehicles'!D154)*(C154*B154))/10^6)</f>
        <v/>
      </c>
    </row>
    <row r="155" spans="1:5" x14ac:dyDescent="0.3">
      <c r="A155" t="str">
        <f>'Emission Assumption Summary'!A155</f>
        <v/>
      </c>
      <c r="B155" s="11" t="str">
        <f>IF(A155="","",'Summary Sheet'!N155)</f>
        <v/>
      </c>
      <c r="C155" s="16" t="str">
        <f>IF(A155="","",C154+(C154*Assumptions!$B$17))</f>
        <v/>
      </c>
      <c r="D155" s="8" t="str">
        <f>IF(A155="","",D154+(D154*Assumptions!$B$11))</f>
        <v/>
      </c>
      <c r="E155" s="10" t="str">
        <f>IF(A155="","",(('Emissions Factors'!$B$5/'Ethanol Vehicles'!D155)*(C155*B155))/10^6)</f>
        <v/>
      </c>
    </row>
    <row r="156" spans="1:5" x14ac:dyDescent="0.3">
      <c r="A156" t="str">
        <f>'Emission Assumption Summary'!A156</f>
        <v/>
      </c>
      <c r="B156" s="11" t="str">
        <f>IF(A156="","",'Summary Sheet'!N156)</f>
        <v/>
      </c>
      <c r="C156" s="16" t="str">
        <f>IF(A156="","",C155+(C155*Assumptions!$B$17))</f>
        <v/>
      </c>
      <c r="D156" s="8" t="str">
        <f>IF(A156="","",D155+(D155*Assumptions!$B$11))</f>
        <v/>
      </c>
      <c r="E156" s="10" t="str">
        <f>IF(A156="","",(('Emissions Factors'!$B$5/'Ethanol Vehicles'!D156)*(C156*B156))/10^6)</f>
        <v/>
      </c>
    </row>
    <row r="157" spans="1:5" x14ac:dyDescent="0.3">
      <c r="A157" t="str">
        <f>'Emission Assumption Summary'!A157</f>
        <v/>
      </c>
      <c r="B157" s="11" t="str">
        <f>IF(A157="","",'Summary Sheet'!N157)</f>
        <v/>
      </c>
      <c r="C157" s="16" t="str">
        <f>IF(A157="","",C156+(C156*Assumptions!$B$17))</f>
        <v/>
      </c>
      <c r="D157" s="8" t="str">
        <f>IF(A157="","",D156+(D156*Assumptions!$B$11))</f>
        <v/>
      </c>
      <c r="E157" s="10" t="str">
        <f>IF(A157="","",(('Emissions Factors'!$B$5/'Ethanol Vehicles'!D157)*(C157*B157))/10^6)</f>
        <v/>
      </c>
    </row>
    <row r="158" spans="1:5" x14ac:dyDescent="0.3">
      <c r="A158" t="str">
        <f>'Emission Assumption Summary'!A158</f>
        <v/>
      </c>
      <c r="B158" s="11" t="str">
        <f>IF(A158="","",'Summary Sheet'!N158)</f>
        <v/>
      </c>
      <c r="C158" s="16" t="str">
        <f>IF(A158="","",C157+(C157*Assumptions!$B$17))</f>
        <v/>
      </c>
      <c r="D158" s="8" t="str">
        <f>IF(A158="","",D157+(D157*Assumptions!$B$11))</f>
        <v/>
      </c>
      <c r="E158" s="10" t="str">
        <f>IF(A158="","",(('Emissions Factors'!$B$5/'Ethanol Vehicles'!D158)*(C158*B158))/10^6)</f>
        <v/>
      </c>
    </row>
    <row r="159" spans="1:5" x14ac:dyDescent="0.3">
      <c r="A159" t="str">
        <f>'Emission Assumption Summary'!A159</f>
        <v/>
      </c>
      <c r="B159" s="11" t="str">
        <f>IF(A159="","",'Summary Sheet'!N159)</f>
        <v/>
      </c>
      <c r="C159" s="16" t="str">
        <f>IF(A159="","",C158+(C158*Assumptions!$B$17))</f>
        <v/>
      </c>
      <c r="D159" s="8" t="str">
        <f>IF(A159="","",D158+(D158*Assumptions!$B$11))</f>
        <v/>
      </c>
      <c r="E159" s="10" t="str">
        <f>IF(A159="","",(('Emissions Factors'!$B$5/'Ethanol Vehicles'!D159)*(C159*B159))/10^6)</f>
        <v/>
      </c>
    </row>
    <row r="160" spans="1:5" x14ac:dyDescent="0.3">
      <c r="A160" t="str">
        <f>'Emission Assumption Summary'!A160</f>
        <v/>
      </c>
      <c r="B160" s="11" t="str">
        <f>IF(A160="","",'Summary Sheet'!N160)</f>
        <v/>
      </c>
      <c r="C160" s="16" t="str">
        <f>IF(A160="","",C159+(C159*Assumptions!$B$17))</f>
        <v/>
      </c>
      <c r="D160" s="8" t="str">
        <f>IF(A160="","",D159+(D159*Assumptions!$B$11))</f>
        <v/>
      </c>
      <c r="E160" s="10" t="str">
        <f>IF(A160="","",(('Emissions Factors'!$B$5/'Ethanol Vehicles'!D160)*(C160*B160))/10^6)</f>
        <v/>
      </c>
    </row>
    <row r="161" spans="1:5" x14ac:dyDescent="0.3">
      <c r="A161" t="str">
        <f>'Emission Assumption Summary'!A161</f>
        <v/>
      </c>
      <c r="B161" s="11" t="str">
        <f>IF(A161="","",'Summary Sheet'!N161)</f>
        <v/>
      </c>
      <c r="C161" s="16" t="str">
        <f>IF(A161="","",C160+(C160*Assumptions!$B$17))</f>
        <v/>
      </c>
      <c r="D161" s="8" t="str">
        <f>IF(A161="","",D160+(D160*Assumptions!$B$11))</f>
        <v/>
      </c>
      <c r="E161" s="10" t="str">
        <f>IF(A161="","",(('Emissions Factors'!$B$5/'Ethanol Vehicles'!D161)*(C161*B161))/10^6)</f>
        <v/>
      </c>
    </row>
    <row r="162" spans="1:5" x14ac:dyDescent="0.3">
      <c r="A162" t="str">
        <f>'Emission Assumption Summary'!A162</f>
        <v/>
      </c>
      <c r="B162" s="11" t="str">
        <f>IF(A162="","",'Summary Sheet'!N162)</f>
        <v/>
      </c>
      <c r="C162" s="16" t="str">
        <f>IF(A162="","",C161+(C161*Assumptions!$B$17))</f>
        <v/>
      </c>
      <c r="D162" s="8" t="str">
        <f>IF(A162="","",D161+(D161*Assumptions!$B$11))</f>
        <v/>
      </c>
      <c r="E162" s="10" t="str">
        <f>IF(A162="","",(('Emissions Factors'!$B$5/'Ethanol Vehicles'!D162)*(C162*B162))/10^6)</f>
        <v/>
      </c>
    </row>
    <row r="163" spans="1:5" x14ac:dyDescent="0.3">
      <c r="A163" t="str">
        <f>'Emission Assumption Summary'!A163</f>
        <v/>
      </c>
      <c r="B163" s="11" t="str">
        <f>IF(A163="","",'Summary Sheet'!N163)</f>
        <v/>
      </c>
      <c r="C163" s="16" t="str">
        <f>IF(A163="","",C162+(C162*Assumptions!$B$17))</f>
        <v/>
      </c>
      <c r="D163" s="8" t="str">
        <f>IF(A163="","",D162+(D162*Assumptions!$B$11))</f>
        <v/>
      </c>
      <c r="E163" s="10" t="str">
        <f>IF(A163="","",(('Emissions Factors'!$B$5/'Ethanol Vehicles'!D163)*(C163*B163))/10^6)</f>
        <v/>
      </c>
    </row>
    <row r="164" spans="1:5" x14ac:dyDescent="0.3">
      <c r="A164" t="str">
        <f>'Emission Assumption Summary'!A164</f>
        <v/>
      </c>
      <c r="B164" s="11" t="str">
        <f>IF(A164="","",'Summary Sheet'!N164)</f>
        <v/>
      </c>
      <c r="C164" s="16" t="str">
        <f>IF(A164="","",C163+(C163*Assumptions!$B$17))</f>
        <v/>
      </c>
      <c r="D164" s="8" t="str">
        <f>IF(A164="","",D163+(D163*Assumptions!$B$11))</f>
        <v/>
      </c>
      <c r="E164" s="10" t="str">
        <f>IF(A164="","",(('Emissions Factors'!$B$5/'Ethanol Vehicles'!D164)*(C164*B164))/10^6)</f>
        <v/>
      </c>
    </row>
    <row r="165" spans="1:5" x14ac:dyDescent="0.3">
      <c r="A165" t="str">
        <f>'Emission Assumption Summary'!A165</f>
        <v/>
      </c>
      <c r="B165" s="11" t="str">
        <f>IF(A165="","",'Summary Sheet'!N165)</f>
        <v/>
      </c>
      <c r="C165" s="16" t="str">
        <f>IF(A165="","",C164+(C164*Assumptions!$B$17))</f>
        <v/>
      </c>
      <c r="D165" s="8" t="str">
        <f>IF(A165="","",D164+(D164*Assumptions!$B$11))</f>
        <v/>
      </c>
      <c r="E165" s="10" t="str">
        <f>IF(A165="","",(('Emissions Factors'!$B$5/'Ethanol Vehicles'!D165)*(C165*B165))/10^6)</f>
        <v/>
      </c>
    </row>
    <row r="166" spans="1:5" x14ac:dyDescent="0.3">
      <c r="A166" t="str">
        <f>'Emission Assumption Summary'!A166</f>
        <v/>
      </c>
      <c r="B166" s="11" t="str">
        <f>IF(A166="","",'Summary Sheet'!N166)</f>
        <v/>
      </c>
      <c r="C166" s="16" t="str">
        <f>IF(A166="","",C165+(C165*Assumptions!$B$17))</f>
        <v/>
      </c>
      <c r="D166" s="8" t="str">
        <f>IF(A166="","",D165+(D165*Assumptions!$B$11))</f>
        <v/>
      </c>
      <c r="E166" s="10" t="str">
        <f>IF(A166="","",(('Emissions Factors'!$B$5/'Ethanol Vehicles'!D166)*(C166*B166))/10^6)</f>
        <v/>
      </c>
    </row>
    <row r="167" spans="1:5" x14ac:dyDescent="0.3">
      <c r="A167" t="str">
        <f>'Emission Assumption Summary'!A167</f>
        <v/>
      </c>
      <c r="B167" s="11" t="str">
        <f>IF(A167="","",'Summary Sheet'!N167)</f>
        <v/>
      </c>
      <c r="C167" s="16" t="str">
        <f>IF(A167="","",C166+(C166*Assumptions!$B$17))</f>
        <v/>
      </c>
      <c r="D167" s="8" t="str">
        <f>IF(A167="","",D166+(D166*Assumptions!$B$11))</f>
        <v/>
      </c>
      <c r="E167" s="10" t="str">
        <f>IF(A167="","",(('Emissions Factors'!$B$5/'Ethanol Vehicles'!D167)*(C167*B167))/10^6)</f>
        <v/>
      </c>
    </row>
    <row r="168" spans="1:5" x14ac:dyDescent="0.3">
      <c r="A168" t="str">
        <f>'Emission Assumption Summary'!A168</f>
        <v/>
      </c>
      <c r="B168" s="11" t="str">
        <f>IF(A168="","",'Summary Sheet'!N168)</f>
        <v/>
      </c>
      <c r="C168" s="16" t="str">
        <f>IF(A168="","",C167+(C167*Assumptions!$B$17))</f>
        <v/>
      </c>
      <c r="D168" s="8" t="str">
        <f>IF(A168="","",D167+(D167*Assumptions!$B$11))</f>
        <v/>
      </c>
      <c r="E168" s="10" t="str">
        <f>IF(A168="","",(('Emissions Factors'!$B$5/'Ethanol Vehicles'!D168)*(C168*B168))/10^6)</f>
        <v/>
      </c>
    </row>
    <row r="169" spans="1:5" x14ac:dyDescent="0.3">
      <c r="A169" t="str">
        <f>'Emission Assumption Summary'!A169</f>
        <v/>
      </c>
      <c r="B169" s="11" t="str">
        <f>IF(A169="","",'Summary Sheet'!N169)</f>
        <v/>
      </c>
      <c r="C169" s="16" t="str">
        <f>IF(A169="","",C168+(C168*Assumptions!$B$17))</f>
        <v/>
      </c>
      <c r="D169" s="8" t="str">
        <f>IF(A169="","",D168+(D168*Assumptions!$B$11))</f>
        <v/>
      </c>
      <c r="E169" s="10" t="str">
        <f>IF(A169="","",(('Emissions Factors'!$B$5/'Ethanol Vehicles'!D169)*(C169*B169))/10^6)</f>
        <v/>
      </c>
    </row>
    <row r="170" spans="1:5" x14ac:dyDescent="0.3">
      <c r="A170" t="str">
        <f>'Emission Assumption Summary'!A170</f>
        <v/>
      </c>
      <c r="B170" s="11" t="str">
        <f>IF(A170="","",'Summary Sheet'!N170)</f>
        <v/>
      </c>
      <c r="C170" s="16" t="str">
        <f>IF(A170="","",C169+(C169*Assumptions!$B$17))</f>
        <v/>
      </c>
      <c r="D170" s="8" t="str">
        <f>IF(A170="","",D169+(D169*Assumptions!$B$11))</f>
        <v/>
      </c>
      <c r="E170" s="10" t="str">
        <f>IF(A170="","",(('Emissions Factors'!$B$5/'Ethanol Vehicles'!D170)*(C170*B170))/10^6)</f>
        <v/>
      </c>
    </row>
    <row r="171" spans="1:5" x14ac:dyDescent="0.3">
      <c r="A171" t="str">
        <f>'Emission Assumption Summary'!A171</f>
        <v/>
      </c>
      <c r="B171" s="11" t="str">
        <f>IF(A171="","",'Summary Sheet'!N171)</f>
        <v/>
      </c>
      <c r="C171" s="16" t="str">
        <f>IF(A171="","",C170+(C170*Assumptions!$B$17))</f>
        <v/>
      </c>
      <c r="D171" s="8" t="str">
        <f>IF(A171="","",D170+(D170*Assumptions!$B$11))</f>
        <v/>
      </c>
      <c r="E171" s="10" t="str">
        <f>IF(A171="","",(('Emissions Factors'!$B$5/'Ethanol Vehicles'!D171)*(C171*B171))/10^6)</f>
        <v/>
      </c>
    </row>
    <row r="172" spans="1:5" x14ac:dyDescent="0.3">
      <c r="A172" t="str">
        <f>'Emission Assumption Summary'!A172</f>
        <v/>
      </c>
      <c r="B172" s="11" t="str">
        <f>IF(A172="","",'Summary Sheet'!N172)</f>
        <v/>
      </c>
      <c r="C172" s="16" t="str">
        <f>IF(A172="","",C171+(C171*Assumptions!$B$17))</f>
        <v/>
      </c>
      <c r="D172" s="8" t="str">
        <f>IF(A172="","",D171+(D171*Assumptions!$B$11))</f>
        <v/>
      </c>
      <c r="E172" s="10" t="str">
        <f>IF(A172="","",(('Emissions Factors'!$B$5/'Ethanol Vehicles'!D172)*(C172*B172))/10^6)</f>
        <v/>
      </c>
    </row>
    <row r="173" spans="1:5" x14ac:dyDescent="0.3">
      <c r="A173" t="str">
        <f>'Emission Assumption Summary'!A173</f>
        <v/>
      </c>
      <c r="B173" s="11" t="str">
        <f>IF(A173="","",'Summary Sheet'!N173)</f>
        <v/>
      </c>
      <c r="C173" s="16" t="str">
        <f>IF(A173="","",C172+(C172*Assumptions!$B$17))</f>
        <v/>
      </c>
      <c r="D173" s="8" t="str">
        <f>IF(A173="","",D172+(D172*Assumptions!$B$11))</f>
        <v/>
      </c>
      <c r="E173" s="10" t="str">
        <f>IF(A173="","",(('Emissions Factors'!$B$5/'Ethanol Vehicles'!D173)*(C173*B173))/10^6)</f>
        <v/>
      </c>
    </row>
    <row r="174" spans="1:5" x14ac:dyDescent="0.3">
      <c r="A174" t="str">
        <f>'Emission Assumption Summary'!A174</f>
        <v/>
      </c>
      <c r="B174" s="11" t="str">
        <f>IF(A174="","",'Summary Sheet'!N174)</f>
        <v/>
      </c>
      <c r="C174" s="16" t="str">
        <f>IF(A174="","",C173+(C173*Assumptions!$B$17))</f>
        <v/>
      </c>
      <c r="D174" s="8" t="str">
        <f>IF(A174="","",D173+(D173*Assumptions!$B$11))</f>
        <v/>
      </c>
      <c r="E174" s="10" t="str">
        <f>IF(A174="","",(('Emissions Factors'!$B$5/'Ethanol Vehicles'!D174)*(C174*B174))/10^6)</f>
        <v/>
      </c>
    </row>
    <row r="175" spans="1:5" x14ac:dyDescent="0.3">
      <c r="A175" t="str">
        <f>'Emission Assumption Summary'!A175</f>
        <v/>
      </c>
      <c r="B175" s="11" t="str">
        <f>IF(A175="","",'Summary Sheet'!N175)</f>
        <v/>
      </c>
      <c r="C175" s="16" t="str">
        <f>IF(A175="","",C174+(C174*Assumptions!$B$17))</f>
        <v/>
      </c>
      <c r="D175" s="8" t="str">
        <f>IF(A175="","",D174+(D174*Assumptions!$B$11))</f>
        <v/>
      </c>
      <c r="E175" s="10" t="str">
        <f>IF(A175="","",(('Emissions Factors'!$B$5/'Ethanol Vehicles'!D175)*(C175*B175))/10^6)</f>
        <v/>
      </c>
    </row>
    <row r="176" spans="1:5" x14ac:dyDescent="0.3">
      <c r="A176" t="str">
        <f>'Emission Assumption Summary'!A176</f>
        <v/>
      </c>
      <c r="B176" s="11" t="str">
        <f>IF(A176="","",'Summary Sheet'!N176)</f>
        <v/>
      </c>
      <c r="C176" s="16" t="str">
        <f>IF(A176="","",C175+(C175*Assumptions!$B$17))</f>
        <v/>
      </c>
      <c r="D176" s="8" t="str">
        <f>IF(A176="","",D175+(D175*Assumptions!$B$11))</f>
        <v/>
      </c>
      <c r="E176" s="10" t="str">
        <f>IF(A176="","",(('Emissions Factors'!$B$5/'Ethanol Vehicles'!D176)*(C176*B176))/10^6)</f>
        <v/>
      </c>
    </row>
    <row r="177" spans="1:5" x14ac:dyDescent="0.3">
      <c r="A177" t="str">
        <f>'Emission Assumption Summary'!A177</f>
        <v/>
      </c>
      <c r="B177" s="11" t="str">
        <f>IF(A177="","",'Summary Sheet'!N177)</f>
        <v/>
      </c>
      <c r="C177" s="16" t="str">
        <f>IF(A177="","",C176+(C176*Assumptions!$B$17))</f>
        <v/>
      </c>
      <c r="D177" s="8" t="str">
        <f>IF(A177="","",D176+(D176*Assumptions!$B$11))</f>
        <v/>
      </c>
      <c r="E177" s="10" t="str">
        <f>IF(A177="","",(('Emissions Factors'!$B$5/'Ethanol Vehicles'!D177)*(C177*B177))/10^6)</f>
        <v/>
      </c>
    </row>
    <row r="178" spans="1:5" x14ac:dyDescent="0.3">
      <c r="A178" t="str">
        <f>'Emission Assumption Summary'!A178</f>
        <v/>
      </c>
      <c r="B178" s="11" t="str">
        <f>IF(A178="","",'Summary Sheet'!N178)</f>
        <v/>
      </c>
      <c r="C178" s="16" t="str">
        <f>IF(A178="","",C177+(C177*Assumptions!$B$17))</f>
        <v/>
      </c>
      <c r="D178" s="8" t="str">
        <f>IF(A178="","",D177+(D177*Assumptions!$B$11))</f>
        <v/>
      </c>
      <c r="E178" s="10" t="str">
        <f>IF(A178="","",(('Emissions Factors'!$B$5/'Ethanol Vehicles'!D178)*(C178*B178))/10^6)</f>
        <v/>
      </c>
    </row>
    <row r="179" spans="1:5" x14ac:dyDescent="0.3">
      <c r="A179" t="str">
        <f>'Emission Assumption Summary'!A179</f>
        <v/>
      </c>
      <c r="B179" s="11" t="str">
        <f>IF(A179="","",'Summary Sheet'!N179)</f>
        <v/>
      </c>
      <c r="C179" s="16" t="str">
        <f>IF(A179="","",C178+(C178*Assumptions!$B$17))</f>
        <v/>
      </c>
      <c r="D179" s="8" t="str">
        <f>IF(A179="","",D178+(D178*Assumptions!$B$11))</f>
        <v/>
      </c>
      <c r="E179" s="10" t="str">
        <f>IF(A179="","",(('Emissions Factors'!$B$5/'Ethanol Vehicles'!D179)*(C179*B179))/10^6)</f>
        <v/>
      </c>
    </row>
    <row r="180" spans="1:5" x14ac:dyDescent="0.3">
      <c r="A180" t="str">
        <f>'Emission Assumption Summary'!A180</f>
        <v/>
      </c>
      <c r="B180" s="11" t="str">
        <f>IF(A180="","",'Summary Sheet'!N180)</f>
        <v/>
      </c>
      <c r="C180" s="16" t="str">
        <f>IF(A180="","",C179+(C179*Assumptions!$B$17))</f>
        <v/>
      </c>
      <c r="D180" s="8" t="str">
        <f>IF(A180="","",D179+(D179*Assumptions!$B$11))</f>
        <v/>
      </c>
      <c r="E180" s="10" t="str">
        <f>IF(A180="","",(('Emissions Factors'!$B$5/'Ethanol Vehicles'!D180)*(C180*B180))/10^6)</f>
        <v/>
      </c>
    </row>
    <row r="181" spans="1:5" x14ac:dyDescent="0.3">
      <c r="A181" t="str">
        <f>'Emission Assumption Summary'!A181</f>
        <v/>
      </c>
      <c r="B181" s="11" t="str">
        <f>IF(A181="","",'Summary Sheet'!N181)</f>
        <v/>
      </c>
      <c r="C181" s="16" t="str">
        <f>IF(A181="","",C180+(C180*Assumptions!$B$17))</f>
        <v/>
      </c>
      <c r="D181" s="8" t="str">
        <f>IF(A181="","",D180+(D180*Assumptions!$B$11))</f>
        <v/>
      </c>
      <c r="E181" s="10" t="str">
        <f>IF(A181="","",(('Emissions Factors'!$B$5/'Ethanol Vehicles'!D181)*(C181*B181))/10^6)</f>
        <v/>
      </c>
    </row>
    <row r="182" spans="1:5" x14ac:dyDescent="0.3">
      <c r="A182" t="str">
        <f>'Emission Assumption Summary'!A182</f>
        <v/>
      </c>
      <c r="B182" s="11" t="str">
        <f>IF(A182="","",'Summary Sheet'!N182)</f>
        <v/>
      </c>
      <c r="C182" s="16" t="str">
        <f>IF(A182="","",C181+(C181*Assumptions!$B$17))</f>
        <v/>
      </c>
      <c r="D182" s="8" t="str">
        <f>IF(A182="","",D181+(D181*Assumptions!$B$11))</f>
        <v/>
      </c>
      <c r="E182" s="10" t="str">
        <f>IF(A182="","",(('Emissions Factors'!$B$5/'Ethanol Vehicles'!D182)*(C182*B182))/10^6)</f>
        <v/>
      </c>
    </row>
    <row r="183" spans="1:5" x14ac:dyDescent="0.3">
      <c r="A183" t="str">
        <f>'Emission Assumption Summary'!A183</f>
        <v/>
      </c>
      <c r="B183" s="11" t="str">
        <f>IF(A183="","",'Summary Sheet'!N183)</f>
        <v/>
      </c>
      <c r="C183" s="16" t="str">
        <f>IF(A183="","",C182+(C182*Assumptions!$B$17))</f>
        <v/>
      </c>
      <c r="D183" s="8" t="str">
        <f>IF(A183="","",D182+(D182*Assumptions!$B$11))</f>
        <v/>
      </c>
      <c r="E183" s="10" t="str">
        <f>IF(A183="","",(('Emissions Factors'!$B$5/'Ethanol Vehicles'!D183)*(C183*B183))/10^6)</f>
        <v/>
      </c>
    </row>
    <row r="184" spans="1:5" x14ac:dyDescent="0.3">
      <c r="A184" t="str">
        <f>'Emission Assumption Summary'!A184</f>
        <v/>
      </c>
      <c r="B184" s="11" t="str">
        <f>IF(A184="","",'Summary Sheet'!N184)</f>
        <v/>
      </c>
      <c r="C184" s="16" t="str">
        <f>IF(A184="","",C183+(C183*Assumptions!$B$17))</f>
        <v/>
      </c>
      <c r="D184" s="8" t="str">
        <f>IF(A184="","",D183+(D183*Assumptions!$B$11))</f>
        <v/>
      </c>
      <c r="E184" s="10" t="str">
        <f>IF(A184="","",(('Emissions Factors'!$B$5/'Ethanol Vehicles'!D184)*(C184*B184))/10^6)</f>
        <v/>
      </c>
    </row>
    <row r="185" spans="1:5" x14ac:dyDescent="0.3">
      <c r="A185" t="str">
        <f>'Emission Assumption Summary'!A185</f>
        <v/>
      </c>
      <c r="B185" s="11" t="str">
        <f>IF(A185="","",'Summary Sheet'!N185)</f>
        <v/>
      </c>
      <c r="C185" s="16" t="str">
        <f>IF(A185="","",C184+(C184*Assumptions!$B$17))</f>
        <v/>
      </c>
      <c r="D185" s="8" t="str">
        <f>IF(A185="","",D184+(D184*Assumptions!$B$11))</f>
        <v/>
      </c>
      <c r="E185" s="10" t="str">
        <f>IF(A185="","",(('Emissions Factors'!$B$5/'Ethanol Vehicles'!D185)*(C185*B185))/10^6)</f>
        <v/>
      </c>
    </row>
    <row r="186" spans="1:5" x14ac:dyDescent="0.3">
      <c r="A186" t="str">
        <f>'Emission Assumption Summary'!A186</f>
        <v/>
      </c>
      <c r="B186" s="11" t="str">
        <f>IF(A186="","",'Summary Sheet'!N186)</f>
        <v/>
      </c>
      <c r="C186" s="16" t="str">
        <f>IF(A186="","",C185+(C185*Assumptions!$B$17))</f>
        <v/>
      </c>
      <c r="D186" s="8" t="str">
        <f>IF(A186="","",D185+(D185*Assumptions!$B$11))</f>
        <v/>
      </c>
      <c r="E186" s="10" t="str">
        <f>IF(A186="","",(('Emissions Factors'!$B$5/'Ethanol Vehicles'!D186)*(C186*B186))/10^6)</f>
        <v/>
      </c>
    </row>
    <row r="187" spans="1:5" x14ac:dyDescent="0.3">
      <c r="A187" t="str">
        <f>'Emission Assumption Summary'!A187</f>
        <v/>
      </c>
      <c r="B187" s="11" t="str">
        <f>IF(A187="","",'Summary Sheet'!N187)</f>
        <v/>
      </c>
      <c r="C187" s="16" t="str">
        <f>IF(A187="","",C186+(C186*Assumptions!$B$17))</f>
        <v/>
      </c>
      <c r="D187" s="8" t="str">
        <f>IF(A187="","",D186+(D186*Assumptions!$B$11))</f>
        <v/>
      </c>
      <c r="E187" s="10" t="str">
        <f>IF(A187="","",(('Emissions Factors'!$B$5/'Ethanol Vehicles'!D187)*(C187*B187))/10^6)</f>
        <v/>
      </c>
    </row>
    <row r="188" spans="1:5" x14ac:dyDescent="0.3">
      <c r="A188" t="str">
        <f>'Emission Assumption Summary'!A188</f>
        <v/>
      </c>
      <c r="B188" s="11" t="str">
        <f>IF(A188="","",'Summary Sheet'!N188)</f>
        <v/>
      </c>
      <c r="C188" s="16" t="str">
        <f>IF(A188="","",C187+(C187*Assumptions!$B$17))</f>
        <v/>
      </c>
      <c r="D188" s="8" t="str">
        <f>IF(A188="","",D187+(D187*Assumptions!$B$11))</f>
        <v/>
      </c>
      <c r="E188" s="10" t="str">
        <f>IF(A188="","",(('Emissions Factors'!$B$5/'Ethanol Vehicles'!D188)*(C188*B188))/10^6)</f>
        <v/>
      </c>
    </row>
    <row r="189" spans="1:5" x14ac:dyDescent="0.3">
      <c r="A189" t="str">
        <f>'Emission Assumption Summary'!A189</f>
        <v/>
      </c>
      <c r="B189" s="11" t="str">
        <f>IF(A189="","",'Summary Sheet'!N189)</f>
        <v/>
      </c>
      <c r="C189" s="16" t="str">
        <f>IF(A189="","",C188+(C188*Assumptions!$B$17))</f>
        <v/>
      </c>
      <c r="D189" s="8" t="str">
        <f>IF(A189="","",D188+(D188*Assumptions!$B$11))</f>
        <v/>
      </c>
      <c r="E189" s="10" t="str">
        <f>IF(A189="","",(('Emissions Factors'!$B$5/'Ethanol Vehicles'!D189)*(C189*B189))/10^6)</f>
        <v/>
      </c>
    </row>
    <row r="190" spans="1:5" x14ac:dyDescent="0.3">
      <c r="A190" t="str">
        <f>'Emission Assumption Summary'!A190</f>
        <v/>
      </c>
      <c r="B190" s="11" t="str">
        <f>IF(A190="","",'Summary Sheet'!N190)</f>
        <v/>
      </c>
      <c r="C190" s="16" t="str">
        <f>IF(A190="","",C189+(C189*Assumptions!$B$17))</f>
        <v/>
      </c>
      <c r="D190" s="8" t="str">
        <f>IF(A190="","",D189+(D189*Assumptions!$B$11))</f>
        <v/>
      </c>
      <c r="E190" s="10" t="str">
        <f>IF(A190="","",(('Emissions Factors'!$B$5/'Ethanol Vehicles'!D190)*(C190*B190))/10^6)</f>
        <v/>
      </c>
    </row>
    <row r="191" spans="1:5" x14ac:dyDescent="0.3">
      <c r="A191" t="str">
        <f>'Emission Assumption Summary'!A191</f>
        <v/>
      </c>
      <c r="B191" s="11" t="str">
        <f>IF(A191="","",'Summary Sheet'!N191)</f>
        <v/>
      </c>
      <c r="C191" s="16" t="str">
        <f>IF(A191="","",C190+(C190*Assumptions!$B$17))</f>
        <v/>
      </c>
      <c r="D191" s="8" t="str">
        <f>IF(A191="","",D190+(D190*Assumptions!$B$11))</f>
        <v/>
      </c>
      <c r="E191" s="10" t="str">
        <f>IF(A191="","",(('Emissions Factors'!$B$5/'Ethanol Vehicles'!D191)*(C191*B191))/10^6)</f>
        <v/>
      </c>
    </row>
    <row r="192" spans="1:5" x14ac:dyDescent="0.3">
      <c r="A192" t="str">
        <f>'Emission Assumption Summary'!A192</f>
        <v/>
      </c>
      <c r="B192" s="11" t="str">
        <f>IF(A192="","",'Summary Sheet'!N192)</f>
        <v/>
      </c>
      <c r="C192" s="16" t="str">
        <f>IF(A192="","",C191+(C191*Assumptions!$B$17))</f>
        <v/>
      </c>
      <c r="D192" s="8" t="str">
        <f>IF(A192="","",D191+(D191*Assumptions!$B$11))</f>
        <v/>
      </c>
      <c r="E192" s="10" t="str">
        <f>IF(A192="","",(('Emissions Factors'!$B$5/'Ethanol Vehicles'!D192)*(C192*B192))/10^6)</f>
        <v/>
      </c>
    </row>
    <row r="193" spans="1:5" x14ac:dyDescent="0.3">
      <c r="A193" t="str">
        <f>'Emission Assumption Summary'!A193</f>
        <v/>
      </c>
      <c r="B193" s="11" t="str">
        <f>IF(A193="","",'Summary Sheet'!N193)</f>
        <v/>
      </c>
      <c r="C193" s="16" t="str">
        <f>IF(A193="","",C192+(C192*Assumptions!$B$17))</f>
        <v/>
      </c>
      <c r="D193" s="8" t="str">
        <f>IF(A193="","",D192+(D192*Assumptions!$B$11))</f>
        <v/>
      </c>
      <c r="E193" s="10" t="str">
        <f>IF(A193="","",(('Emissions Factors'!$B$5/'Ethanol Vehicles'!D193)*(C193*B193))/10^6)</f>
        <v/>
      </c>
    </row>
    <row r="194" spans="1:5" x14ac:dyDescent="0.3">
      <c r="A194" t="str">
        <f>'Emission Assumption Summary'!A194</f>
        <v/>
      </c>
      <c r="B194" s="11" t="str">
        <f>IF(A194="","",'Summary Sheet'!N194)</f>
        <v/>
      </c>
      <c r="C194" s="16" t="str">
        <f>IF(A194="","",C193+(C193*Assumptions!$B$17))</f>
        <v/>
      </c>
      <c r="D194" s="8" t="str">
        <f>IF(A194="","",D193+(D193*Assumptions!$B$11))</f>
        <v/>
      </c>
      <c r="E194" s="10" t="str">
        <f>IF(A194="","",(('Emissions Factors'!$B$5/'Ethanol Vehicles'!D194)*(C194*B194))/10^6)</f>
        <v/>
      </c>
    </row>
    <row r="195" spans="1:5" x14ac:dyDescent="0.3">
      <c r="A195" t="str">
        <f>'Emission Assumption Summary'!A195</f>
        <v/>
      </c>
      <c r="B195" s="11" t="str">
        <f>IF(A195="","",'Summary Sheet'!N195)</f>
        <v/>
      </c>
      <c r="C195" s="16" t="str">
        <f>IF(A195="","",C194+(C194*Assumptions!$B$17))</f>
        <v/>
      </c>
      <c r="D195" s="8" t="str">
        <f>IF(A195="","",D194+(D194*Assumptions!$B$11))</f>
        <v/>
      </c>
      <c r="E195" s="10" t="str">
        <f>IF(A195="","",(('Emissions Factors'!$B$5/'Ethanol Vehicles'!D195)*(C195*B195))/10^6)</f>
        <v/>
      </c>
    </row>
    <row r="196" spans="1:5" x14ac:dyDescent="0.3">
      <c r="A196" t="str">
        <f>'Emission Assumption Summary'!A196</f>
        <v/>
      </c>
      <c r="B196" s="11" t="str">
        <f>IF(A196="","",'Summary Sheet'!N196)</f>
        <v/>
      </c>
      <c r="C196" s="16" t="str">
        <f>IF(A196="","",C195+(C195*Assumptions!$B$17))</f>
        <v/>
      </c>
      <c r="D196" s="8" t="str">
        <f>IF(A196="","",D195+(D195*Assumptions!$B$11))</f>
        <v/>
      </c>
      <c r="E196" s="10" t="str">
        <f>IF(A196="","",(('Emissions Factors'!$B$5/'Ethanol Vehicles'!D196)*(C196*B196))/10^6)</f>
        <v/>
      </c>
    </row>
    <row r="197" spans="1:5" x14ac:dyDescent="0.3">
      <c r="A197" t="str">
        <f>'Emission Assumption Summary'!A197</f>
        <v/>
      </c>
      <c r="B197" s="11" t="str">
        <f>IF(A197="","",'Summary Sheet'!N197)</f>
        <v/>
      </c>
      <c r="C197" s="16" t="str">
        <f>IF(A197="","",C196+(C196*Assumptions!$B$17))</f>
        <v/>
      </c>
      <c r="D197" s="8" t="str">
        <f>IF(A197="","",D196+(D196*Assumptions!$B$11))</f>
        <v/>
      </c>
      <c r="E197" s="10" t="str">
        <f>IF(A197="","",(('Emissions Factors'!$B$5/'Ethanol Vehicles'!D197)*(C197*B197))/10^6)</f>
        <v/>
      </c>
    </row>
    <row r="198" spans="1:5" x14ac:dyDescent="0.3">
      <c r="A198" t="str">
        <f>'Emission Assumption Summary'!A198</f>
        <v/>
      </c>
      <c r="B198" s="11" t="str">
        <f>IF(A198="","",'Summary Sheet'!N198)</f>
        <v/>
      </c>
      <c r="C198" s="16" t="str">
        <f>IF(A198="","",C197+(C197*Assumptions!$B$17))</f>
        <v/>
      </c>
      <c r="D198" s="8" t="str">
        <f>IF(A198="","",D197+(D197*Assumptions!$B$11))</f>
        <v/>
      </c>
      <c r="E198" s="10" t="str">
        <f>IF(A198="","",(('Emissions Factors'!$B$5/'Ethanol Vehicles'!D198)*(C198*B198))/10^6)</f>
        <v/>
      </c>
    </row>
    <row r="199" spans="1:5" x14ac:dyDescent="0.3">
      <c r="A199" t="str">
        <f>'Emission Assumption Summary'!A199</f>
        <v/>
      </c>
      <c r="B199" s="11" t="str">
        <f>IF(A199="","",'Summary Sheet'!N199)</f>
        <v/>
      </c>
      <c r="C199" s="16" t="str">
        <f>IF(A199="","",C198+(C198*Assumptions!$B$17))</f>
        <v/>
      </c>
      <c r="D199" s="8" t="str">
        <f>IF(A199="","",D198+(D198*Assumptions!$B$11))</f>
        <v/>
      </c>
      <c r="E199" s="10" t="str">
        <f>IF(A199="","",(('Emissions Factors'!$B$5/'Ethanol Vehicles'!D199)*(C199*B199))/10^6)</f>
        <v/>
      </c>
    </row>
    <row r="200" spans="1:5" x14ac:dyDescent="0.3">
      <c r="A200" t="str">
        <f>'Emission Assumption Summary'!A200</f>
        <v/>
      </c>
      <c r="B200" s="11" t="str">
        <f>IF(A200="","",'Summary Sheet'!N200)</f>
        <v/>
      </c>
      <c r="C200" s="16" t="str">
        <f>IF(A200="","",C199+(C199*Assumptions!$B$17))</f>
        <v/>
      </c>
      <c r="D200" s="8" t="str">
        <f>IF(A200="","",D199+(D199*Assumptions!$B$11))</f>
        <v/>
      </c>
      <c r="E200" s="10" t="str">
        <f>IF(A200="","",(('Emissions Factors'!$B$5/'Ethanol Vehicles'!D200)*(C200*B200))/10^6)</f>
        <v/>
      </c>
    </row>
    <row r="201" spans="1:5" x14ac:dyDescent="0.3">
      <c r="A201" t="str">
        <f>'Emission Assumption Summary'!A201</f>
        <v/>
      </c>
      <c r="B201" s="11" t="str">
        <f>IF(A201="","",'Summary Sheet'!N201)</f>
        <v/>
      </c>
      <c r="C201" s="16" t="str">
        <f>IF(A201="","",C200+(C200*Assumptions!$B$17))</f>
        <v/>
      </c>
      <c r="D201" s="8" t="str">
        <f>IF(A201="","",D200+(D200*Assumptions!$B$11))</f>
        <v/>
      </c>
      <c r="E201" s="10" t="str">
        <f>IF(A201="","",(('Emissions Factors'!$B$5/'Ethanol Vehicles'!D201)*(C201*B201))/10^6)</f>
        <v/>
      </c>
    </row>
    <row r="202" spans="1:5" x14ac:dyDescent="0.3">
      <c r="A202" t="str">
        <f>'Emission Assumption Summary'!A202</f>
        <v/>
      </c>
      <c r="B202" s="11" t="str">
        <f>IF(A202="","",'Summary Sheet'!N202)</f>
        <v/>
      </c>
      <c r="C202" s="16" t="str">
        <f>IF(A202="","",C201+(C201*Assumptions!$B$17))</f>
        <v/>
      </c>
      <c r="D202" s="8" t="str">
        <f>IF(A202="","",D201+(D201*Assumptions!$B$11))</f>
        <v/>
      </c>
      <c r="E202" s="10" t="str">
        <f>IF(A202="","",(('Emissions Factors'!$B$5/'Ethanol Vehicles'!D202)*(C202*B202))/10^6)</f>
        <v/>
      </c>
    </row>
    <row r="203" spans="1:5" x14ac:dyDescent="0.3">
      <c r="A203" t="str">
        <f>'Emission Assumption Summary'!A203</f>
        <v/>
      </c>
      <c r="B203" s="11" t="str">
        <f>IF(A203="","",'Summary Sheet'!N203)</f>
        <v/>
      </c>
      <c r="C203" s="16" t="str">
        <f>IF(A203="","",C202+(C202*Assumptions!$B$17))</f>
        <v/>
      </c>
      <c r="D203" s="8" t="str">
        <f>IF(A203="","",D202+(D202*Assumptions!$B$11))</f>
        <v/>
      </c>
      <c r="E203" s="10" t="str">
        <f>IF(A203="","",(('Emissions Factors'!$B$5/'Ethanol Vehicles'!D203)*(C203*B203))/10^6)</f>
        <v/>
      </c>
    </row>
    <row r="204" spans="1:5" x14ac:dyDescent="0.3">
      <c r="A204" t="str">
        <f>'Emission Assumption Summary'!A204</f>
        <v/>
      </c>
      <c r="B204" s="11" t="str">
        <f>IF(A204="","",'Summary Sheet'!N204)</f>
        <v/>
      </c>
      <c r="C204" s="16" t="str">
        <f>IF(A204="","",C203+(C203*Assumptions!$B$17))</f>
        <v/>
      </c>
      <c r="D204" s="8" t="str">
        <f>IF(A204="","",D203+(D203*Assumptions!$B$11))</f>
        <v/>
      </c>
      <c r="E204" s="10" t="str">
        <f>IF(A204="","",(('Emissions Factors'!$B$5/'Ethanol Vehicles'!D204)*(C204*B204))/10^6)</f>
        <v/>
      </c>
    </row>
    <row r="205" spans="1:5" x14ac:dyDescent="0.3">
      <c r="A205" t="str">
        <f>'Emission Assumption Summary'!A205</f>
        <v/>
      </c>
      <c r="B205" s="11" t="str">
        <f>IF(A205="","",'Summary Sheet'!N205)</f>
        <v/>
      </c>
      <c r="C205" s="16" t="str">
        <f>IF(A205="","",C204+(C204*Assumptions!$B$17))</f>
        <v/>
      </c>
      <c r="D205" s="8" t="str">
        <f>IF(A205="","",D204+(D204*Assumptions!$B$11))</f>
        <v/>
      </c>
      <c r="E205" s="10" t="str">
        <f>IF(A205="","",(('Emissions Factors'!$B$5/'Ethanol Vehicles'!D205)*(C205*B205))/10^6)</f>
        <v/>
      </c>
    </row>
    <row r="206" spans="1:5" x14ac:dyDescent="0.3">
      <c r="A206" t="str">
        <f>'Emission Assumption Summary'!A206</f>
        <v/>
      </c>
      <c r="B206" s="11" t="str">
        <f>IF(A206="","",'Summary Sheet'!N206)</f>
        <v/>
      </c>
      <c r="C206" s="16" t="str">
        <f>IF(A206="","",C205+(C205*Assumptions!$B$17))</f>
        <v/>
      </c>
      <c r="D206" s="8" t="str">
        <f>IF(A206="","",D205+(D205*Assumptions!$B$11))</f>
        <v/>
      </c>
      <c r="E206" s="10" t="str">
        <f>IF(A206="","",(('Emissions Factors'!$B$5/'Ethanol Vehicles'!D206)*(C206*B206))/10^6)</f>
        <v/>
      </c>
    </row>
    <row r="207" spans="1:5" x14ac:dyDescent="0.3">
      <c r="A207" t="str">
        <f>'Emission Assumption Summary'!A207</f>
        <v/>
      </c>
      <c r="B207" s="11" t="str">
        <f>IF(A207="","",'Summary Sheet'!N207)</f>
        <v/>
      </c>
      <c r="C207" s="16" t="str">
        <f>IF(A207="","",C206+(C206*Assumptions!$B$17))</f>
        <v/>
      </c>
      <c r="D207" s="8" t="str">
        <f>IF(A207="","",D206+(D206*Assumptions!$B$11))</f>
        <v/>
      </c>
      <c r="E207" s="10" t="str">
        <f>IF(A207="","",(('Emissions Factors'!$B$5/'Ethanol Vehicles'!D207)*(C207*B207))/10^6)</f>
        <v/>
      </c>
    </row>
    <row r="208" spans="1:5" x14ac:dyDescent="0.3">
      <c r="A208" t="str">
        <f>'Emission Assumption Summary'!A208</f>
        <v/>
      </c>
      <c r="B208" s="11" t="str">
        <f>IF(A208="","",'Summary Sheet'!N208)</f>
        <v/>
      </c>
      <c r="C208" s="16" t="str">
        <f>IF(A208="","",C207+(C207*Assumptions!$B$17))</f>
        <v/>
      </c>
      <c r="D208" s="8" t="str">
        <f>IF(A208="","",D207+(D207*Assumptions!$B$11))</f>
        <v/>
      </c>
      <c r="E208" s="10" t="str">
        <f>IF(A208="","",(('Emissions Factors'!$B$5/'Ethanol Vehicles'!D208)*(C208*B208))/10^6)</f>
        <v/>
      </c>
    </row>
    <row r="209" spans="1:5" x14ac:dyDescent="0.3">
      <c r="A209" t="str">
        <f>'Emission Assumption Summary'!A209</f>
        <v/>
      </c>
      <c r="B209" s="11" t="str">
        <f>IF(A209="","",'Summary Sheet'!N209)</f>
        <v/>
      </c>
      <c r="C209" s="16" t="str">
        <f>IF(A209="","",C208+(C208*Assumptions!$B$17))</f>
        <v/>
      </c>
      <c r="D209" s="8" t="str">
        <f>IF(A209="","",D208+(D208*Assumptions!$B$11))</f>
        <v/>
      </c>
      <c r="E209" s="10" t="str">
        <f>IF(A209="","",(('Emissions Factors'!$B$5/'Ethanol Vehicles'!D209)*(C209*B209))/10^6)</f>
        <v/>
      </c>
    </row>
    <row r="210" spans="1:5" x14ac:dyDescent="0.3">
      <c r="A210" t="str">
        <f>'Emission Assumption Summary'!A210</f>
        <v/>
      </c>
      <c r="B210" s="11" t="str">
        <f>IF(A210="","",'Summary Sheet'!N210)</f>
        <v/>
      </c>
      <c r="C210" s="16" t="str">
        <f>IF(A210="","",C209+(C209*Assumptions!$B$17))</f>
        <v/>
      </c>
      <c r="D210" s="8" t="str">
        <f>IF(A210="","",D209+(D209*Assumptions!$B$11))</f>
        <v/>
      </c>
      <c r="E210" s="10" t="str">
        <f>IF(A210="","",(('Emissions Factors'!$B$5/'Ethanol Vehicles'!D210)*(C210*B210))/10^6)</f>
        <v/>
      </c>
    </row>
    <row r="211" spans="1:5" x14ac:dyDescent="0.3">
      <c r="A211" t="str">
        <f>'Emission Assumption Summary'!A211</f>
        <v/>
      </c>
      <c r="B211" s="11" t="str">
        <f>IF(A211="","",'Summary Sheet'!N211)</f>
        <v/>
      </c>
      <c r="C211" s="16" t="str">
        <f>IF(A211="","",C210+(C210*Assumptions!$B$17))</f>
        <v/>
      </c>
      <c r="D211" s="8" t="str">
        <f>IF(A211="","",D210+(D210*Assumptions!$B$11))</f>
        <v/>
      </c>
      <c r="E211" s="10" t="str">
        <f>IF(A211="","",(('Emissions Factors'!$B$5/'Ethanol Vehicles'!D211)*(C211*B211))/10^6)</f>
        <v/>
      </c>
    </row>
    <row r="212" spans="1:5" x14ac:dyDescent="0.3">
      <c r="A212" t="str">
        <f>'Emission Assumption Summary'!A212</f>
        <v/>
      </c>
      <c r="B212" s="11" t="str">
        <f>IF(A212="","",'Summary Sheet'!N212)</f>
        <v/>
      </c>
      <c r="C212" s="16" t="str">
        <f>IF(A212="","",C211+(C211*Assumptions!$B$17))</f>
        <v/>
      </c>
      <c r="D212" s="8" t="str">
        <f>IF(A212="","",D211+(D211*Assumptions!$B$11))</f>
        <v/>
      </c>
      <c r="E212" s="10" t="str">
        <f>IF(A212="","",(('Emissions Factors'!$B$5/'Ethanol Vehicles'!D212)*(C212*B212))/10^6)</f>
        <v/>
      </c>
    </row>
    <row r="213" spans="1:5" x14ac:dyDescent="0.3">
      <c r="A213" t="str">
        <f>'Emission Assumption Summary'!A213</f>
        <v/>
      </c>
      <c r="B213" s="11" t="str">
        <f>IF(A213="","",'Summary Sheet'!N213)</f>
        <v/>
      </c>
      <c r="C213" s="16" t="str">
        <f>IF(A213="","",C212+(C212*Assumptions!$B$17))</f>
        <v/>
      </c>
      <c r="D213" s="8" t="str">
        <f>IF(A213="","",D212+(D212*Assumptions!$B$11))</f>
        <v/>
      </c>
      <c r="E213" s="10" t="str">
        <f>IF(A213="","",(('Emissions Factors'!$B$5/'Ethanol Vehicles'!D213)*(C213*B213))/10^6)</f>
        <v/>
      </c>
    </row>
    <row r="214" spans="1:5" x14ac:dyDescent="0.3">
      <c r="A214" t="str">
        <f>'Emission Assumption Summary'!A214</f>
        <v/>
      </c>
      <c r="B214" s="11" t="str">
        <f>IF(A214="","",'Summary Sheet'!N214)</f>
        <v/>
      </c>
      <c r="C214" s="16" t="str">
        <f>IF(A214="","",C213+(C213*Assumptions!$B$17))</f>
        <v/>
      </c>
      <c r="D214" s="8" t="str">
        <f>IF(A214="","",D213+(D213*Assumptions!$B$11))</f>
        <v/>
      </c>
      <c r="E214" s="10" t="str">
        <f>IF(A214="","",(('Emissions Factors'!$B$5/'Ethanol Vehicles'!D214)*(C214*B214))/10^6)</f>
        <v/>
      </c>
    </row>
    <row r="215" spans="1:5" x14ac:dyDescent="0.3">
      <c r="A215" t="str">
        <f>'Emission Assumption Summary'!A215</f>
        <v/>
      </c>
      <c r="B215" s="11" t="str">
        <f>IF(A215="","",'Summary Sheet'!N215)</f>
        <v/>
      </c>
      <c r="C215" s="16" t="str">
        <f>IF(A215="","",C214+(C214*Assumptions!$B$17))</f>
        <v/>
      </c>
      <c r="D215" s="8" t="str">
        <f>IF(A215="","",D214+(D214*Assumptions!$B$11))</f>
        <v/>
      </c>
      <c r="E215" s="10" t="str">
        <f>IF(A215="","",(('Emissions Factors'!$B$5/'Ethanol Vehicles'!D215)*(C215*B215))/10^6)</f>
        <v/>
      </c>
    </row>
    <row r="216" spans="1:5" x14ac:dyDescent="0.3">
      <c r="A216" t="str">
        <f>'Emission Assumption Summary'!A216</f>
        <v/>
      </c>
      <c r="B216" s="11" t="str">
        <f>IF(A216="","",'Summary Sheet'!N216)</f>
        <v/>
      </c>
      <c r="C216" s="16" t="str">
        <f>IF(A216="","",C215+(C215*Assumptions!$B$17))</f>
        <v/>
      </c>
      <c r="D216" s="8" t="str">
        <f>IF(A216="","",D215+(D215*Assumptions!$B$11))</f>
        <v/>
      </c>
      <c r="E216" s="10" t="str">
        <f>IF(A216="","",(('Emissions Factors'!$B$5/'Ethanol Vehicles'!D216)*(C216*B216))/10^6)</f>
        <v/>
      </c>
    </row>
    <row r="217" spans="1:5" x14ac:dyDescent="0.3">
      <c r="A217" t="str">
        <f>'Emission Assumption Summary'!A217</f>
        <v/>
      </c>
      <c r="B217" s="11" t="str">
        <f>IF(A217="","",'Summary Sheet'!N217)</f>
        <v/>
      </c>
      <c r="C217" s="16" t="str">
        <f>IF(A217="","",C216+(C216*Assumptions!$B$17))</f>
        <v/>
      </c>
      <c r="D217" s="8" t="str">
        <f>IF(A217="","",D216+(D216*Assumptions!$B$11))</f>
        <v/>
      </c>
      <c r="E217" s="10" t="str">
        <f>IF(A217="","",(('Emissions Factors'!$B$5/'Ethanol Vehicles'!D217)*(C217*B217))/10^6)</f>
        <v/>
      </c>
    </row>
    <row r="218" spans="1:5" x14ac:dyDescent="0.3">
      <c r="A218" t="str">
        <f>'Emission Assumption Summary'!A218</f>
        <v/>
      </c>
      <c r="B218" s="11" t="str">
        <f>IF(A218="","",'Summary Sheet'!N218)</f>
        <v/>
      </c>
      <c r="C218" s="16" t="str">
        <f>IF(A218="","",C217+(C217*Assumptions!$B$17))</f>
        <v/>
      </c>
      <c r="D218" s="8" t="str">
        <f>IF(A218="","",D217+(D217*Assumptions!$B$11))</f>
        <v/>
      </c>
      <c r="E218" s="10" t="str">
        <f>IF(A218="","",(('Emissions Factors'!$B$5/'Ethanol Vehicles'!D218)*(C218*B218))/10^6)</f>
        <v/>
      </c>
    </row>
    <row r="219" spans="1:5" x14ac:dyDescent="0.3">
      <c r="A219" t="str">
        <f>'Emission Assumption Summary'!A219</f>
        <v/>
      </c>
      <c r="B219" s="11" t="str">
        <f>IF(A219="","",'Summary Sheet'!N219)</f>
        <v/>
      </c>
      <c r="C219" s="16" t="str">
        <f>IF(A219="","",C218+(C218*Assumptions!$B$17))</f>
        <v/>
      </c>
      <c r="D219" s="8" t="str">
        <f>IF(A219="","",D218+(D218*Assumptions!$B$11))</f>
        <v/>
      </c>
      <c r="E219" s="10" t="str">
        <f>IF(A219="","",(('Emissions Factors'!$B$5/'Ethanol Vehicles'!D219)*(C219*B219))/10^6)</f>
        <v/>
      </c>
    </row>
    <row r="220" spans="1:5" x14ac:dyDescent="0.3">
      <c r="A220" t="str">
        <f>'Emission Assumption Summary'!A220</f>
        <v/>
      </c>
      <c r="B220" s="11" t="str">
        <f>IF(A220="","",'Summary Sheet'!N220)</f>
        <v/>
      </c>
      <c r="C220" s="16" t="str">
        <f>IF(A220="","",C219+(C219*Assumptions!$B$17))</f>
        <v/>
      </c>
      <c r="D220" s="8" t="str">
        <f>IF(A220="","",D219+(D219*Assumptions!$B$11))</f>
        <v/>
      </c>
      <c r="E220" s="10" t="str">
        <f>IF(A220="","",(('Emissions Factors'!$B$5/'Ethanol Vehicles'!D220)*(C220*B220))/10^6)</f>
        <v/>
      </c>
    </row>
    <row r="221" spans="1:5" x14ac:dyDescent="0.3">
      <c r="A221" t="str">
        <f>'Emission Assumption Summary'!A221</f>
        <v/>
      </c>
      <c r="B221" s="11" t="str">
        <f>IF(A221="","",'Summary Sheet'!N221)</f>
        <v/>
      </c>
      <c r="C221" s="16" t="str">
        <f>IF(A221="","",C220+(C220*Assumptions!$B$17))</f>
        <v/>
      </c>
      <c r="D221" s="8" t="str">
        <f>IF(A221="","",D220+(D220*Assumptions!$B$11))</f>
        <v/>
      </c>
      <c r="E221" s="10" t="str">
        <f>IF(A221="","",(('Emissions Factors'!$B$5/'Ethanol Vehicles'!D221)*(C221*B221))/10^6)</f>
        <v/>
      </c>
    </row>
    <row r="222" spans="1:5" x14ac:dyDescent="0.3">
      <c r="A222" t="str">
        <f>'Emission Assumption Summary'!A222</f>
        <v/>
      </c>
      <c r="B222" s="11" t="str">
        <f>IF(A222="","",'Summary Sheet'!N222)</f>
        <v/>
      </c>
      <c r="C222" s="16" t="str">
        <f>IF(A222="","",C221+(C221*Assumptions!$B$17))</f>
        <v/>
      </c>
      <c r="D222" s="8" t="str">
        <f>IF(A222="","",D221+(D221*Assumptions!$B$11))</f>
        <v/>
      </c>
      <c r="E222" s="10" t="str">
        <f>IF(A222="","",(('Emissions Factors'!$B$5/'Ethanol Vehicles'!D222)*(C222*B222))/10^6)</f>
        <v/>
      </c>
    </row>
    <row r="223" spans="1:5" x14ac:dyDescent="0.3">
      <c r="A223" t="str">
        <f>'Emission Assumption Summary'!A223</f>
        <v/>
      </c>
      <c r="B223" s="11" t="str">
        <f>IF(A223="","",'Summary Sheet'!N223)</f>
        <v/>
      </c>
      <c r="C223" s="16" t="str">
        <f>IF(A223="","",C222+(C222*Assumptions!$B$17))</f>
        <v/>
      </c>
      <c r="D223" s="8" t="str">
        <f>IF(A223="","",D222+(D222*Assumptions!$B$11))</f>
        <v/>
      </c>
      <c r="E223" s="10" t="str">
        <f>IF(A223="","",(('Emissions Factors'!$B$5/'Ethanol Vehicles'!D223)*(C223*B223))/10^6)</f>
        <v/>
      </c>
    </row>
    <row r="224" spans="1:5" x14ac:dyDescent="0.3">
      <c r="A224" t="str">
        <f>'Emission Assumption Summary'!A224</f>
        <v/>
      </c>
      <c r="B224" s="11" t="str">
        <f>IF(A224="","",'Summary Sheet'!N224)</f>
        <v/>
      </c>
      <c r="C224" s="16" t="str">
        <f>IF(A224="","",C223+(C223*Assumptions!$B$17))</f>
        <v/>
      </c>
      <c r="D224" s="8" t="str">
        <f>IF(A224="","",D223+(D223*Assumptions!$B$11))</f>
        <v/>
      </c>
      <c r="E224" s="10" t="str">
        <f>IF(A224="","",(('Emissions Factors'!$B$5/'Ethanol Vehicles'!D224)*(C224*B224))/10^6)</f>
        <v/>
      </c>
    </row>
    <row r="225" spans="1:5" x14ac:dyDescent="0.3">
      <c r="A225" t="str">
        <f>'Emission Assumption Summary'!A225</f>
        <v/>
      </c>
      <c r="B225" s="11" t="str">
        <f>IF(A225="","",'Summary Sheet'!N225)</f>
        <v/>
      </c>
      <c r="C225" s="16" t="str">
        <f>IF(A225="","",C224+(C224*Assumptions!$B$17))</f>
        <v/>
      </c>
      <c r="D225" s="8" t="str">
        <f>IF(A225="","",D224+(D224*Assumptions!$B$11))</f>
        <v/>
      </c>
      <c r="E225" s="10" t="str">
        <f>IF(A225="","",(('Emissions Factors'!$B$5/'Ethanol Vehicles'!D225)*(C225*B225))/10^6)</f>
        <v/>
      </c>
    </row>
    <row r="226" spans="1:5" x14ac:dyDescent="0.3">
      <c r="A226" t="str">
        <f>'Emission Assumption Summary'!A226</f>
        <v/>
      </c>
      <c r="B226" s="11" t="str">
        <f>IF(A226="","",'Summary Sheet'!N226)</f>
        <v/>
      </c>
      <c r="C226" s="16" t="str">
        <f>IF(A226="","",C225+(C225*Assumptions!$B$17))</f>
        <v/>
      </c>
      <c r="D226" s="8" t="str">
        <f>IF(A226="","",D225+(D225*Assumptions!$B$11))</f>
        <v/>
      </c>
      <c r="E226" s="10" t="str">
        <f>IF(A226="","",(('Emissions Factors'!$B$5/'Ethanol Vehicles'!D226)*(C226*B226))/10^6)</f>
        <v/>
      </c>
    </row>
    <row r="227" spans="1:5" x14ac:dyDescent="0.3">
      <c r="A227" t="str">
        <f>'Emission Assumption Summary'!A227</f>
        <v/>
      </c>
      <c r="B227" s="11" t="str">
        <f>IF(A227="","",'Summary Sheet'!N227)</f>
        <v/>
      </c>
      <c r="C227" s="16" t="str">
        <f>IF(A227="","",C226+(C226*Assumptions!$B$17))</f>
        <v/>
      </c>
      <c r="D227" s="8" t="str">
        <f>IF(A227="","",D226+(D226*Assumptions!$B$11))</f>
        <v/>
      </c>
      <c r="E227" s="10" t="str">
        <f>IF(A227="","",(('Emissions Factors'!$B$5/'Ethanol Vehicles'!D227)*(C227*B227))/10^6)</f>
        <v/>
      </c>
    </row>
    <row r="228" spans="1:5" x14ac:dyDescent="0.3">
      <c r="A228" t="str">
        <f>'Emission Assumption Summary'!A228</f>
        <v/>
      </c>
      <c r="B228" s="11" t="str">
        <f>IF(A228="","",'Summary Sheet'!N228)</f>
        <v/>
      </c>
      <c r="C228" s="16" t="str">
        <f>IF(A228="","",C227+(C227*Assumptions!$B$17))</f>
        <v/>
      </c>
      <c r="D228" s="8" t="str">
        <f>IF(A228="","",D227+(D227*Assumptions!$B$11))</f>
        <v/>
      </c>
      <c r="E228" s="10" t="str">
        <f>IF(A228="","",(('Emissions Factors'!$B$5/'Ethanol Vehicles'!D228)*(C228*B228))/10^6)</f>
        <v/>
      </c>
    </row>
    <row r="229" spans="1:5" x14ac:dyDescent="0.3">
      <c r="A229" t="str">
        <f>'Emission Assumption Summary'!A229</f>
        <v/>
      </c>
      <c r="B229" s="11" t="str">
        <f>IF(A229="","",'Summary Sheet'!N229)</f>
        <v/>
      </c>
      <c r="C229" s="16" t="str">
        <f>IF(A229="","",C228+(C228*Assumptions!$B$17))</f>
        <v/>
      </c>
      <c r="D229" s="8" t="str">
        <f>IF(A229="","",D228+(D228*Assumptions!$B$11))</f>
        <v/>
      </c>
      <c r="E229" s="10" t="str">
        <f>IF(A229="","",(('Emissions Factors'!$B$5/'Ethanol Vehicles'!D229)*(C229*B229))/10^6)</f>
        <v/>
      </c>
    </row>
    <row r="230" spans="1:5" x14ac:dyDescent="0.3">
      <c r="A230" t="str">
        <f>'Emission Assumption Summary'!A230</f>
        <v/>
      </c>
      <c r="B230" s="11" t="str">
        <f>IF(A230="","",'Summary Sheet'!N230)</f>
        <v/>
      </c>
      <c r="C230" s="16" t="str">
        <f>IF(A230="","",C229+(C229*Assumptions!$B$17))</f>
        <v/>
      </c>
      <c r="D230" s="8" t="str">
        <f>IF(A230="","",D229+(D229*Assumptions!$B$11))</f>
        <v/>
      </c>
      <c r="E230" s="10" t="str">
        <f>IF(A230="","",(('Emissions Factors'!$B$5/'Ethanol Vehicles'!D230)*(C230*B230))/10^6)</f>
        <v/>
      </c>
    </row>
    <row r="231" spans="1:5" x14ac:dyDescent="0.3">
      <c r="A231" t="str">
        <f>'Emission Assumption Summary'!A231</f>
        <v/>
      </c>
      <c r="B231" s="11" t="str">
        <f>IF(A231="","",'Summary Sheet'!N231)</f>
        <v/>
      </c>
      <c r="C231" s="16" t="str">
        <f>IF(A231="","",C230+(C230*Assumptions!$B$17))</f>
        <v/>
      </c>
      <c r="D231" s="8" t="str">
        <f>IF(A231="","",D230+(D230*Assumptions!$B$11))</f>
        <v/>
      </c>
      <c r="E231" s="10" t="str">
        <f>IF(A231="","",(('Emissions Factors'!$B$5/'Ethanol Vehicles'!D231)*(C231*B231))/10^6)</f>
        <v/>
      </c>
    </row>
    <row r="232" spans="1:5" x14ac:dyDescent="0.3">
      <c r="A232" t="str">
        <f>'Emission Assumption Summary'!A232</f>
        <v/>
      </c>
      <c r="B232" s="11" t="str">
        <f>IF(A232="","",'Summary Sheet'!N232)</f>
        <v/>
      </c>
      <c r="C232" s="16" t="str">
        <f>IF(A232="","",C231+(C231*Assumptions!$B$17))</f>
        <v/>
      </c>
      <c r="D232" s="8" t="str">
        <f>IF(A232="","",D231+(D231*Assumptions!$B$11))</f>
        <v/>
      </c>
      <c r="E232" s="10" t="str">
        <f>IF(A232="","",(('Emissions Factors'!$B$5/'Ethanol Vehicles'!D232)*(C232*B232))/10^6)</f>
        <v/>
      </c>
    </row>
    <row r="233" spans="1:5" x14ac:dyDescent="0.3">
      <c r="A233" t="str">
        <f>'Emission Assumption Summary'!A233</f>
        <v/>
      </c>
      <c r="B233" s="11" t="str">
        <f>IF(A233="","",'Summary Sheet'!N233)</f>
        <v/>
      </c>
      <c r="C233" s="16" t="str">
        <f>IF(A233="","",C232+(C232*Assumptions!$B$17))</f>
        <v/>
      </c>
      <c r="D233" s="8" t="str">
        <f>IF(A233="","",D232+(D232*Assumptions!$B$11))</f>
        <v/>
      </c>
      <c r="E233" s="10" t="str">
        <f>IF(A233="","",(('Emissions Factors'!$B$5/'Ethanol Vehicles'!D233)*(C233*B233))/10^6)</f>
        <v/>
      </c>
    </row>
    <row r="234" spans="1:5" x14ac:dyDescent="0.3">
      <c r="A234" t="str">
        <f>'Emission Assumption Summary'!A234</f>
        <v/>
      </c>
      <c r="B234" s="11" t="str">
        <f>IF(A234="","",'Summary Sheet'!N234)</f>
        <v/>
      </c>
      <c r="C234" s="16" t="str">
        <f>IF(A234="","",C233+(C233*Assumptions!$B$17))</f>
        <v/>
      </c>
      <c r="D234" s="8" t="str">
        <f>IF(A234="","",D233+(D233*Assumptions!$B$11))</f>
        <v/>
      </c>
      <c r="E234" s="10" t="str">
        <f>IF(A234="","",(('Emissions Factors'!$B$5/'Ethanol Vehicles'!D234)*(C234*B234))/10^6)</f>
        <v/>
      </c>
    </row>
    <row r="235" spans="1:5" x14ac:dyDescent="0.3">
      <c r="A235" t="str">
        <f>'Emission Assumption Summary'!A235</f>
        <v/>
      </c>
      <c r="B235" s="11" t="str">
        <f>IF(A235="","",'Summary Sheet'!N235)</f>
        <v/>
      </c>
      <c r="C235" s="16" t="str">
        <f>IF(A235="","",C234+(C234*Assumptions!$B$17))</f>
        <v/>
      </c>
      <c r="D235" s="8" t="str">
        <f>IF(A235="","",D234+(D234*Assumptions!$B$11))</f>
        <v/>
      </c>
      <c r="E235" s="10" t="str">
        <f>IF(A235="","",(('Emissions Factors'!$B$5/'Ethanol Vehicles'!D235)*(C235*B235))/10^6)</f>
        <v/>
      </c>
    </row>
    <row r="236" spans="1:5" x14ac:dyDescent="0.3">
      <c r="A236" t="str">
        <f>'Emission Assumption Summary'!A236</f>
        <v/>
      </c>
      <c r="B236" s="11" t="str">
        <f>IF(A236="","",'Summary Sheet'!N236)</f>
        <v/>
      </c>
      <c r="C236" s="16" t="str">
        <f>IF(A236="","",C235+(C235*Assumptions!$B$17))</f>
        <v/>
      </c>
      <c r="D236" s="8" t="str">
        <f>IF(A236="","",D235+(D235*Assumptions!$B$11))</f>
        <v/>
      </c>
      <c r="E236" s="10" t="str">
        <f>IF(A236="","",(('Emissions Factors'!$B$5/'Ethanol Vehicles'!D236)*(C236*B236))/10^6)</f>
        <v/>
      </c>
    </row>
    <row r="237" spans="1:5" x14ac:dyDescent="0.3">
      <c r="A237" t="str">
        <f>'Emission Assumption Summary'!A237</f>
        <v/>
      </c>
      <c r="B237" s="11" t="str">
        <f>IF(A237="","",'Summary Sheet'!N237)</f>
        <v/>
      </c>
      <c r="C237" s="16" t="str">
        <f>IF(A237="","",C236+(C236*Assumptions!$B$17))</f>
        <v/>
      </c>
      <c r="D237" s="8" t="str">
        <f>IF(A237="","",D236+(D236*Assumptions!$B$11))</f>
        <v/>
      </c>
      <c r="E237" s="10" t="str">
        <f>IF(A237="","",(('Emissions Factors'!$B$5/'Ethanol Vehicles'!D237)*(C237*B237))/10^6)</f>
        <v/>
      </c>
    </row>
    <row r="238" spans="1:5" x14ac:dyDescent="0.3">
      <c r="A238" t="str">
        <f>'Emission Assumption Summary'!A238</f>
        <v/>
      </c>
      <c r="B238" s="11" t="str">
        <f>IF(A238="","",'Summary Sheet'!N238)</f>
        <v/>
      </c>
      <c r="C238" s="16" t="str">
        <f>IF(A238="","",C237+(C237*Assumptions!$B$17))</f>
        <v/>
      </c>
      <c r="D238" s="8" t="str">
        <f>IF(A238="","",D237+(D237*Assumptions!$B$11))</f>
        <v/>
      </c>
      <c r="E238" s="10" t="str">
        <f>IF(A238="","",(('Emissions Factors'!$B$5/'Ethanol Vehicles'!D238)*(C238*B238))/10^6)</f>
        <v/>
      </c>
    </row>
    <row r="239" spans="1:5" x14ac:dyDescent="0.3">
      <c r="A239" t="str">
        <f>'Emission Assumption Summary'!A239</f>
        <v/>
      </c>
      <c r="B239" s="11" t="str">
        <f>IF(A239="","",'Summary Sheet'!N239)</f>
        <v/>
      </c>
      <c r="C239" s="16" t="str">
        <f>IF(A239="","",C238+(C238*Assumptions!$B$17))</f>
        <v/>
      </c>
      <c r="D239" s="8" t="str">
        <f>IF(A239="","",D238+(D238*Assumptions!$B$11))</f>
        <v/>
      </c>
      <c r="E239" s="10" t="str">
        <f>IF(A239="","",(('Emissions Factors'!$B$5/'Ethanol Vehicles'!D239)*(C239*B239))/10^6)</f>
        <v/>
      </c>
    </row>
    <row r="240" spans="1:5" x14ac:dyDescent="0.3">
      <c r="A240" t="str">
        <f>'Emission Assumption Summary'!A240</f>
        <v/>
      </c>
      <c r="B240" s="11" t="str">
        <f>IF(A240="","",'Summary Sheet'!N240)</f>
        <v/>
      </c>
      <c r="C240" s="16" t="str">
        <f>IF(A240="","",C239+(C239*Assumptions!$B$17))</f>
        <v/>
      </c>
      <c r="D240" s="8" t="str">
        <f>IF(A240="","",D239+(D239*Assumptions!$B$11))</f>
        <v/>
      </c>
      <c r="E240" s="10" t="str">
        <f>IF(A240="","",(('Emissions Factors'!$B$5/'Ethanol Vehicles'!D240)*(C240*B240))/10^6)</f>
        <v/>
      </c>
    </row>
    <row r="241" spans="1:5" x14ac:dyDescent="0.3">
      <c r="A241" t="str">
        <f>'Emission Assumption Summary'!A241</f>
        <v/>
      </c>
      <c r="B241" s="11" t="str">
        <f>IF(A241="","",'Summary Sheet'!N241)</f>
        <v/>
      </c>
      <c r="C241" s="16" t="str">
        <f>IF(A241="","",C240+(C240*Assumptions!$B$17))</f>
        <v/>
      </c>
      <c r="D241" s="8" t="str">
        <f>IF(A241="","",D240+(D240*Assumptions!$B$11))</f>
        <v/>
      </c>
      <c r="E241" s="10" t="str">
        <f>IF(A241="","",(('Emissions Factors'!$B$5/'Ethanol Vehicles'!D241)*(C241*B241))/10^6)</f>
        <v/>
      </c>
    </row>
    <row r="242" spans="1:5" x14ac:dyDescent="0.3">
      <c r="A242" t="str">
        <f>'Emission Assumption Summary'!A242</f>
        <v/>
      </c>
      <c r="B242" s="11" t="str">
        <f>IF(A242="","",'Summary Sheet'!N242)</f>
        <v/>
      </c>
      <c r="C242" s="16" t="str">
        <f>IF(A242="","",C241+(C241*Assumptions!$B$17))</f>
        <v/>
      </c>
      <c r="D242" s="8" t="str">
        <f>IF(A242="","",D241+(D241*Assumptions!$B$11))</f>
        <v/>
      </c>
      <c r="E242" s="10" t="str">
        <f>IF(A242="","",(('Emissions Factors'!$B$5/'Ethanol Vehicles'!D242)*(C242*B242))/10^6)</f>
        <v/>
      </c>
    </row>
    <row r="243" spans="1:5" x14ac:dyDescent="0.3">
      <c r="A243" t="str">
        <f>'Emission Assumption Summary'!A243</f>
        <v/>
      </c>
      <c r="B243" s="11" t="str">
        <f>IF(A243="","",'Summary Sheet'!N243)</f>
        <v/>
      </c>
      <c r="C243" s="16" t="str">
        <f>IF(A243="","",C242+(C242*Assumptions!$B$17))</f>
        <v/>
      </c>
      <c r="D243" s="8" t="str">
        <f>IF(A243="","",D242+(D242*Assumptions!$B$11))</f>
        <v/>
      </c>
      <c r="E243" s="10" t="str">
        <f>IF(A243="","",(('Emissions Factors'!$B$5/'Ethanol Vehicles'!D243)*(C243*B243))/10^6)</f>
        <v/>
      </c>
    </row>
    <row r="244" spans="1:5" x14ac:dyDescent="0.3">
      <c r="A244" t="str">
        <f>'Emission Assumption Summary'!A244</f>
        <v/>
      </c>
      <c r="B244" s="11" t="str">
        <f>IF(A244="","",'Summary Sheet'!N244)</f>
        <v/>
      </c>
      <c r="C244" s="16" t="str">
        <f>IF(A244="","",C243+(C243*Assumptions!$B$17))</f>
        <v/>
      </c>
      <c r="D244" s="8" t="str">
        <f>IF(A244="","",D243+(D243*Assumptions!$B$11))</f>
        <v/>
      </c>
      <c r="E244" s="10" t="str">
        <f>IF(A244="","",(('Emissions Factors'!$B$5/'Ethanol Vehicles'!D244)*(C244*B244))/10^6)</f>
        <v/>
      </c>
    </row>
    <row r="245" spans="1:5" x14ac:dyDescent="0.3">
      <c r="A245" t="str">
        <f>'Emission Assumption Summary'!A245</f>
        <v/>
      </c>
      <c r="B245" s="11" t="str">
        <f>IF(A245="","",'Summary Sheet'!N245)</f>
        <v/>
      </c>
      <c r="C245" s="16" t="str">
        <f>IF(A245="","",C244+(C244*Assumptions!$B$17))</f>
        <v/>
      </c>
      <c r="D245" s="8" t="str">
        <f>IF(A245="","",D244+(D244*Assumptions!$B$11))</f>
        <v/>
      </c>
      <c r="E245" s="10" t="str">
        <f>IF(A245="","",(('Emissions Factors'!$B$5/'Ethanol Vehicles'!D245)*(C245*B245))/10^6)</f>
        <v/>
      </c>
    </row>
    <row r="246" spans="1:5" x14ac:dyDescent="0.3">
      <c r="A246" t="str">
        <f>'Emission Assumption Summary'!A246</f>
        <v/>
      </c>
      <c r="B246" s="11" t="str">
        <f>IF(A246="","",'Summary Sheet'!N246)</f>
        <v/>
      </c>
      <c r="C246" s="16" t="str">
        <f>IF(A246="","",C245+(C245*Assumptions!$B$17))</f>
        <v/>
      </c>
      <c r="D246" s="8" t="str">
        <f>IF(A246="","",D245+(D245*Assumptions!$B$11))</f>
        <v/>
      </c>
      <c r="E246" s="10" t="str">
        <f>IF(A246="","",(('Emissions Factors'!$B$5/'Ethanol Vehicles'!D246)*(C246*B246))/10^6)</f>
        <v/>
      </c>
    </row>
    <row r="247" spans="1:5" x14ac:dyDescent="0.3">
      <c r="A247" t="str">
        <f>'Emission Assumption Summary'!A247</f>
        <v/>
      </c>
      <c r="B247" s="11" t="str">
        <f>IF(A247="","",'Summary Sheet'!N247)</f>
        <v/>
      </c>
      <c r="C247" s="16" t="str">
        <f>IF(A247="","",C246+(C246*Assumptions!$B$17))</f>
        <v/>
      </c>
      <c r="D247" s="8" t="str">
        <f>IF(A247="","",D246+(D246*Assumptions!$B$11))</f>
        <v/>
      </c>
      <c r="E247" s="10" t="str">
        <f>IF(A247="","",(('Emissions Factors'!$B$5/'Ethanol Vehicles'!D247)*(C247*B247))/10^6)</f>
        <v/>
      </c>
    </row>
    <row r="248" spans="1:5" x14ac:dyDescent="0.3">
      <c r="A248" t="str">
        <f>'Emission Assumption Summary'!A248</f>
        <v/>
      </c>
      <c r="B248" s="11" t="str">
        <f>IF(A248="","",'Summary Sheet'!N248)</f>
        <v/>
      </c>
      <c r="D248" s="8" t="str">
        <f>IF(A248="","",D247+(D247*Assumptions!$B$11))</f>
        <v/>
      </c>
      <c r="E248" s="10" t="str">
        <f>IF(A248="","",(('Emissions Factors'!$B$5/'Ethanol Vehicles'!D248)*(C248*B248))/10^6)</f>
        <v/>
      </c>
    </row>
    <row r="249" spans="1:5" x14ac:dyDescent="0.3">
      <c r="A249" t="str">
        <f>'Emission Assumption Summary'!A249</f>
        <v/>
      </c>
      <c r="D249" s="8" t="str">
        <f>IF(A249="","",D248+(D248*Assumptions!$B$11))</f>
        <v/>
      </c>
      <c r="E249" s="10" t="str">
        <f>IF(A249="","",(('Emissions Factors'!$B$5/'Ethanol Vehicles'!D249)*(C249*B249))/10^6)</f>
        <v/>
      </c>
    </row>
    <row r="250" spans="1:5" x14ac:dyDescent="0.3">
      <c r="A250" t="str">
        <f>'Emission Assumption Summary'!A250</f>
        <v/>
      </c>
      <c r="D250" s="8" t="str">
        <f>IF(A250="","",D249+(D249*Assumptions!$B$11))</f>
        <v/>
      </c>
      <c r="E250" s="10" t="str">
        <f>IF(A250="","",(('Emissions Factors'!$B$5/'Ethanol Vehicles'!D250)*(C250*B250))/10^6)</f>
        <v/>
      </c>
    </row>
    <row r="251" spans="1:5" x14ac:dyDescent="0.3">
      <c r="A251" t="str">
        <f>'Emission Assumption Summary'!A251</f>
        <v/>
      </c>
      <c r="D251" s="8" t="str">
        <f>IF(A251="","",D250+(D250*Assumptions!$B$11))</f>
        <v/>
      </c>
      <c r="E251" s="10" t="str">
        <f>IF(A251="","",(('Emissions Factors'!$B$5/'Ethanol Vehicles'!D251)*(C251*B251))/10^6)</f>
        <v/>
      </c>
    </row>
    <row r="252" spans="1:5" x14ac:dyDescent="0.3">
      <c r="A252" t="str">
        <f>'Emission Assumption Summary'!A252</f>
        <v/>
      </c>
      <c r="D252" s="8" t="str">
        <f>IF(A252="","",D251+(D251*Assumptions!$B$11))</f>
        <v/>
      </c>
      <c r="E252" s="10" t="str">
        <f>IF(A252="","",(('Emissions Factors'!$B$5/'Ethanol Vehicles'!D252)*(C252*B252))/10^6)</f>
        <v/>
      </c>
    </row>
    <row r="253" spans="1:5" x14ac:dyDescent="0.3">
      <c r="A253" t="str">
        <f>'Emission Assumption Summary'!A253</f>
        <v/>
      </c>
      <c r="D253" s="8" t="str">
        <f>IF(A253="","",D252+(D252*Assumptions!$B$11))</f>
        <v/>
      </c>
      <c r="E253" s="10" t="str">
        <f>IF(A253="","",(('Emissions Factors'!$B$5/'Ethanol Vehicles'!D253)*(C253*B253))/10^6)</f>
        <v/>
      </c>
    </row>
    <row r="254" spans="1:5" x14ac:dyDescent="0.3">
      <c r="A254" t="str">
        <f>'Emission Assumption Summary'!A254</f>
        <v/>
      </c>
      <c r="D254" s="8" t="str">
        <f>IF(A254="","",D253+(D253*Assumptions!$B$11))</f>
        <v/>
      </c>
      <c r="E254" s="10" t="str">
        <f>IF(A254="","",(('Emissions Factors'!$B$5/'Ethanol Vehicles'!D254)*(C254*B254))/10^6)</f>
        <v/>
      </c>
    </row>
    <row r="255" spans="1:5" x14ac:dyDescent="0.3">
      <c r="A255" t="str">
        <f>'Emission Assumption Summary'!A255</f>
        <v/>
      </c>
      <c r="D255" s="8" t="str">
        <f>IF(A255="","",D254+(D254*Assumptions!$B$11))</f>
        <v/>
      </c>
      <c r="E255" s="10" t="str">
        <f>IF(A255="","",(('Emissions Factors'!$B$5/'Ethanol Vehicles'!D255)*(C255*B255))/10^6)</f>
        <v/>
      </c>
    </row>
    <row r="256" spans="1:5" x14ac:dyDescent="0.3">
      <c r="A256" t="str">
        <f>'Emission Assumption Summary'!A256</f>
        <v/>
      </c>
      <c r="D256" s="8" t="str">
        <f>IF(A256="","",D255+(D255*Assumptions!$B$11))</f>
        <v/>
      </c>
      <c r="E256" s="10" t="str">
        <f>IF(A256="","",(('Emissions Factors'!$B$5/'Ethanol Vehicles'!D256)*(C256*B256))/10^6)</f>
        <v/>
      </c>
    </row>
    <row r="257" spans="1:5" x14ac:dyDescent="0.3">
      <c r="A257" t="str">
        <f>'Emission Assumption Summary'!A257</f>
        <v/>
      </c>
      <c r="D257" s="8" t="str">
        <f>IF(A257="","",D256+(D256*Assumptions!$B$11))</f>
        <v/>
      </c>
      <c r="E257" s="10" t="str">
        <f>IF(A257="","",(('Emissions Factors'!$B$5/'Ethanol Vehicles'!D257)*(C257*B257))/10^6)</f>
        <v/>
      </c>
    </row>
    <row r="258" spans="1:5" x14ac:dyDescent="0.3">
      <c r="A258" t="str">
        <f>'Emission Assumption Summary'!A258</f>
        <v/>
      </c>
      <c r="D258" s="8" t="str">
        <f>IF(A258="","",D257+(D257*Assumptions!$B$11))</f>
        <v/>
      </c>
      <c r="E258" s="10" t="str">
        <f>IF(A258="","",(('Emissions Factors'!$B$5/'Ethanol Vehicles'!D258)*(C258*B258))/10^6)</f>
        <v/>
      </c>
    </row>
    <row r="259" spans="1:5" x14ac:dyDescent="0.3">
      <c r="A259" t="str">
        <f>'Emission Assumption Summary'!A259</f>
        <v/>
      </c>
      <c r="D259" s="8" t="str">
        <f>IF(A259="","",D258+(D258*Assumptions!$B$11))</f>
        <v/>
      </c>
      <c r="E259" s="10" t="str">
        <f>IF(A259="","",(('Emissions Factors'!$B$5/'Ethanol Vehicles'!D259)*(C259*B259))/10^6)</f>
        <v/>
      </c>
    </row>
    <row r="260" spans="1:5" x14ac:dyDescent="0.3">
      <c r="A260" t="str">
        <f>'Emission Assumption Summary'!A260</f>
        <v/>
      </c>
      <c r="D260" s="8" t="str">
        <f>IF(A260="","",D259+(D259*Assumptions!$B$11))</f>
        <v/>
      </c>
    </row>
    <row r="261" spans="1:5" x14ac:dyDescent="0.3">
      <c r="A261" t="str">
        <f>'Emission Assumption Summary'!A261</f>
        <v/>
      </c>
      <c r="D261" s="8" t="str">
        <f>IF(A261="","",D260+(D260*Assumptions!$B$11))</f>
        <v/>
      </c>
    </row>
    <row r="262" spans="1:5" x14ac:dyDescent="0.3">
      <c r="A262" t="str">
        <f>'Emission Assumption Summary'!A262</f>
        <v/>
      </c>
      <c r="D262" s="8" t="str">
        <f>IF(A262="","",D261+(D261*Assumptions!$B$11))</f>
        <v/>
      </c>
    </row>
    <row r="263" spans="1:5" x14ac:dyDescent="0.3">
      <c r="A263" t="str">
        <f>'Emission Assumption Summary'!A263</f>
        <v/>
      </c>
      <c r="D263" s="8" t="str">
        <f>IF(A263="","",D262+(D262*Assumptions!$B$11))</f>
        <v/>
      </c>
    </row>
    <row r="264" spans="1:5" x14ac:dyDescent="0.3">
      <c r="A264" t="str">
        <f>'Emission Assumption Summary'!A264</f>
        <v/>
      </c>
      <c r="D264" s="8" t="str">
        <f>IF(A264="","",D263+(D263*Assumptions!$B$11))</f>
        <v/>
      </c>
    </row>
    <row r="265" spans="1:5" x14ac:dyDescent="0.3">
      <c r="A265" t="str">
        <f>'Emission Assumption Summary'!A265</f>
        <v/>
      </c>
      <c r="D265" s="8" t="str">
        <f>IF(A265="","",D264+(D264*Assumptions!$B$11))</f>
        <v/>
      </c>
    </row>
    <row r="266" spans="1:5" x14ac:dyDescent="0.3">
      <c r="A266" t="str">
        <f>'Emission Assumption Summary'!A266</f>
        <v/>
      </c>
      <c r="D266" s="8" t="str">
        <f>IF(A266="","",D265+(D265*Assumptions!$B$11))</f>
        <v/>
      </c>
    </row>
    <row r="267" spans="1:5" x14ac:dyDescent="0.3">
      <c r="A267" t="str">
        <f>'Emission Assumption Summary'!A267</f>
        <v/>
      </c>
      <c r="D267" s="8" t="str">
        <f>IF(A267="","",D266+(D266*Assumptions!$B$11))</f>
        <v/>
      </c>
    </row>
    <row r="268" spans="1:5" x14ac:dyDescent="0.3">
      <c r="A268" t="str">
        <f>'Emission Assumption Summary'!A268</f>
        <v/>
      </c>
      <c r="D268" s="8" t="str">
        <f>IF(A268="","",D267+(D267*Assumptions!$B$11))</f>
        <v/>
      </c>
    </row>
    <row r="269" spans="1:5" x14ac:dyDescent="0.3">
      <c r="A269" t="str">
        <f>'Emission Assumption Summary'!A269</f>
        <v/>
      </c>
      <c r="D269" s="8" t="str">
        <f>IF(A269="","",D268+(D268*Assumptions!$B$11))</f>
        <v/>
      </c>
    </row>
    <row r="270" spans="1:5" x14ac:dyDescent="0.3">
      <c r="A270" t="str">
        <f>'Emission Assumption Summary'!A270</f>
        <v/>
      </c>
      <c r="D270" s="8" t="str">
        <f>IF(A270="","",D269+(D269*Assumptions!$B$11))</f>
        <v/>
      </c>
    </row>
    <row r="271" spans="1:5" x14ac:dyDescent="0.3">
      <c r="A271" t="str">
        <f>'Emission Assumption Summary'!A271</f>
        <v/>
      </c>
      <c r="D271" s="8" t="str">
        <f>IF(A271="","",D270+(D270*Assumptions!$B$11))</f>
        <v/>
      </c>
    </row>
    <row r="272" spans="1:5" x14ac:dyDescent="0.3">
      <c r="A272" t="str">
        <f>'Emission Assumption Summary'!A272</f>
        <v/>
      </c>
      <c r="D272" s="8" t="str">
        <f>IF(A272="","",D271+(D271*Assumptions!$B$11))</f>
        <v/>
      </c>
    </row>
    <row r="273" spans="1:4" x14ac:dyDescent="0.3">
      <c r="A273" t="str">
        <f>'Emission Assumption Summary'!A273</f>
        <v/>
      </c>
      <c r="D273" s="8" t="str">
        <f>IF(A273="","",D272+(D272*Assumptions!$B$11))</f>
        <v/>
      </c>
    </row>
    <row r="274" spans="1:4" x14ac:dyDescent="0.3">
      <c r="A274" t="str">
        <f>'Emission Assumption Summary'!A274</f>
        <v/>
      </c>
      <c r="D274" s="8" t="str">
        <f>IF(A274="","",D273+(D273*Assumptions!$B$11))</f>
        <v/>
      </c>
    </row>
    <row r="275" spans="1:4" x14ac:dyDescent="0.3">
      <c r="A275" t="str">
        <f>'Emission Assumption Summary'!A275</f>
        <v/>
      </c>
      <c r="D275" s="8" t="str">
        <f>IF(A275="","",D274+(D274*Assumptions!$B$11))</f>
        <v/>
      </c>
    </row>
    <row r="276" spans="1:4" x14ac:dyDescent="0.3">
      <c r="A276" t="str">
        <f>'Emission Assumption Summary'!A276</f>
        <v/>
      </c>
      <c r="D276" s="8" t="str">
        <f>IF(A276="","",D275+(D275*Assumptions!$B$11))</f>
        <v/>
      </c>
    </row>
    <row r="277" spans="1:4" x14ac:dyDescent="0.3">
      <c r="A277" t="str">
        <f>'Emission Assumption Summary'!A277</f>
        <v/>
      </c>
      <c r="D277" s="8" t="str">
        <f>IF(A277="","",D276+(D276*Assumptions!$B$11))</f>
        <v/>
      </c>
    </row>
    <row r="278" spans="1:4" x14ac:dyDescent="0.3">
      <c r="A278" t="str">
        <f>'Emission Assumption Summary'!A278</f>
        <v/>
      </c>
      <c r="D278" s="8" t="str">
        <f>IF(A278="","",D277+(D277*Assumptions!$B$11))</f>
        <v/>
      </c>
    </row>
    <row r="279" spans="1:4" x14ac:dyDescent="0.3">
      <c r="A279" t="str">
        <f>'Emission Assumption Summary'!A279</f>
        <v/>
      </c>
      <c r="D279" s="8" t="str">
        <f>IF(A279="","",D278+(D278*Assumptions!$B$11))</f>
        <v/>
      </c>
    </row>
    <row r="280" spans="1:4" x14ac:dyDescent="0.3">
      <c r="A280" t="str">
        <f>'Emission Assumption Summary'!A280</f>
        <v/>
      </c>
      <c r="D280" s="8" t="str">
        <f>IF(A280="","",D279+(D279*Assumptions!$B$11))</f>
        <v/>
      </c>
    </row>
    <row r="281" spans="1:4" x14ac:dyDescent="0.3">
      <c r="A281" t="str">
        <f>'Emission Assumption Summary'!A281</f>
        <v/>
      </c>
      <c r="D281" s="8" t="str">
        <f>IF(A281="","",D280+(D280*Assumptions!$B$11))</f>
        <v/>
      </c>
    </row>
    <row r="282" spans="1:4" x14ac:dyDescent="0.3">
      <c r="A282" t="str">
        <f>'Emission Assumption Summary'!A282</f>
        <v/>
      </c>
      <c r="D282" s="8" t="str">
        <f>IF(A282="","",D281+(D281*Assumptions!$B$11))</f>
        <v/>
      </c>
    </row>
    <row r="283" spans="1:4" x14ac:dyDescent="0.3">
      <c r="A283" t="str">
        <f>'Emission Assumption Summary'!A283</f>
        <v/>
      </c>
      <c r="D283" s="8" t="str">
        <f>IF(A283="","",D282+(D282*Assumptions!$B$11))</f>
        <v/>
      </c>
    </row>
    <row r="284" spans="1:4" x14ac:dyDescent="0.3">
      <c r="A284" t="str">
        <f>'Emission Assumption Summary'!A284</f>
        <v/>
      </c>
      <c r="D284" s="8" t="str">
        <f>IF(A284="","",D283+(D283*Assumptions!$B$11))</f>
        <v/>
      </c>
    </row>
    <row r="285" spans="1:4" x14ac:dyDescent="0.3">
      <c r="A285" t="str">
        <f>'Emission Assumption Summary'!A285</f>
        <v/>
      </c>
      <c r="D285" s="8" t="str">
        <f>IF(A285="","",D284+(D284*Assumptions!$B$11))</f>
        <v/>
      </c>
    </row>
    <row r="286" spans="1:4" x14ac:dyDescent="0.3">
      <c r="A286" t="str">
        <f>'Emission Assumption Summary'!A286</f>
        <v/>
      </c>
      <c r="D286" s="8" t="str">
        <f>IF(A286="","",D285+(D285*Assumptions!$B$11))</f>
        <v/>
      </c>
    </row>
    <row r="287" spans="1:4" x14ac:dyDescent="0.3">
      <c r="A287" t="str">
        <f>'Emission Assumption Summary'!A287</f>
        <v/>
      </c>
      <c r="D287" s="8" t="str">
        <f>IF(A287="","",D286+(D286*Assumptions!$B$11))</f>
        <v/>
      </c>
    </row>
    <row r="288" spans="1:4" x14ac:dyDescent="0.3">
      <c r="A288" t="str">
        <f>'Emission Assumption Summary'!A288</f>
        <v/>
      </c>
      <c r="D288" s="8" t="str">
        <f>IF(A288="","",D287+(D287*Assumptions!$B$11))</f>
        <v/>
      </c>
    </row>
    <row r="289" spans="1:4" x14ac:dyDescent="0.3">
      <c r="A289" t="str">
        <f>'Emission Assumption Summary'!A289</f>
        <v/>
      </c>
      <c r="D289" s="8" t="str">
        <f>IF(A289="","",D288+(D288*Assumptions!$B$11))</f>
        <v/>
      </c>
    </row>
    <row r="290" spans="1:4" x14ac:dyDescent="0.3">
      <c r="A290" t="str">
        <f>'Emission Assumption Summary'!A290</f>
        <v/>
      </c>
      <c r="D290" s="8" t="str">
        <f>IF(A290="","",D289+(D289*Assumptions!$B$11))</f>
        <v/>
      </c>
    </row>
    <row r="291" spans="1:4" x14ac:dyDescent="0.3">
      <c r="A291" t="str">
        <f>'Emission Assumption Summary'!A291</f>
        <v/>
      </c>
      <c r="D291" s="8" t="str">
        <f>IF(A291="","",D290+(D290*Assumptions!$B$11))</f>
        <v/>
      </c>
    </row>
    <row r="292" spans="1:4" x14ac:dyDescent="0.3">
      <c r="A292" t="str">
        <f>'Emission Assumption Summary'!A292</f>
        <v/>
      </c>
      <c r="D292" s="8" t="str">
        <f>IF(A292="","",D291+(D291*Assumptions!$B$11))</f>
        <v/>
      </c>
    </row>
    <row r="293" spans="1:4" x14ac:dyDescent="0.3">
      <c r="A293" t="str">
        <f>'Emission Assumption Summary'!A293</f>
        <v/>
      </c>
      <c r="D293" s="8" t="str">
        <f>IF(A293="","",D292+(D292*Assumptions!$B$11))</f>
        <v/>
      </c>
    </row>
    <row r="294" spans="1:4" x14ac:dyDescent="0.3">
      <c r="A294" t="str">
        <f>'Emission Assumption Summary'!A294</f>
        <v/>
      </c>
      <c r="D294" s="8" t="str">
        <f>IF(A294="","",D293+(D293*Assumptions!$B$11))</f>
        <v/>
      </c>
    </row>
    <row r="295" spans="1:4" x14ac:dyDescent="0.3">
      <c r="A295" t="str">
        <f>'Emission Assumption Summary'!A295</f>
        <v/>
      </c>
      <c r="D295" s="8" t="str">
        <f>IF(A295="","",D294+(D294*Assumptions!$B$11))</f>
        <v/>
      </c>
    </row>
    <row r="296" spans="1:4" x14ac:dyDescent="0.3">
      <c r="A296" t="str">
        <f>'Emission Assumption Summary'!A296</f>
        <v/>
      </c>
      <c r="D296" s="8" t="str">
        <f>IF(A296="","",D295+(D295*Assumptions!$B$11))</f>
        <v/>
      </c>
    </row>
    <row r="297" spans="1:4" x14ac:dyDescent="0.3">
      <c r="A297" t="str">
        <f>'Emission Assumption Summary'!A297</f>
        <v/>
      </c>
      <c r="D297" s="8" t="str">
        <f>IF(A297="","",D296+(D296*Assumptions!$B$11))</f>
        <v/>
      </c>
    </row>
    <row r="298" spans="1:4" x14ac:dyDescent="0.3">
      <c r="A298" t="str">
        <f>'Emission Assumption Summary'!A298</f>
        <v/>
      </c>
      <c r="D298" s="8" t="str">
        <f>IF(A298="","",D297+(D297*Assumptions!$B$11))</f>
        <v/>
      </c>
    </row>
    <row r="299" spans="1:4" x14ac:dyDescent="0.3">
      <c r="A299" t="str">
        <f>'Emission Assumption Summary'!A299</f>
        <v/>
      </c>
      <c r="D299" s="8" t="str">
        <f>IF(A299="","",D298+(D298*Assumptions!$B$11))</f>
        <v/>
      </c>
    </row>
    <row r="300" spans="1:4" x14ac:dyDescent="0.3">
      <c r="A300" t="str">
        <f>'Emission Assumption Summary'!A300</f>
        <v/>
      </c>
      <c r="D300" s="8" t="str">
        <f>IF(A300="","",D299+(D299*Assumptions!$B$11))</f>
        <v/>
      </c>
    </row>
    <row r="301" spans="1:4" x14ac:dyDescent="0.3">
      <c r="A301" t="str">
        <f>'Emission Assumption Summary'!A301</f>
        <v/>
      </c>
      <c r="D301" s="8" t="str">
        <f>IF(A301="","",D300+(D300*Assumptions!$B$11))</f>
        <v/>
      </c>
    </row>
    <row r="302" spans="1:4" x14ac:dyDescent="0.3">
      <c r="A302" t="str">
        <f>'Emission Assumption Summary'!A302</f>
        <v/>
      </c>
      <c r="D302" s="8" t="str">
        <f>IF(A302="","",D301+(D301*Assumptions!$B$11))</f>
        <v/>
      </c>
    </row>
    <row r="303" spans="1:4" x14ac:dyDescent="0.3">
      <c r="A303" t="str">
        <f>'Emission Assumption Summary'!A303</f>
        <v/>
      </c>
      <c r="D303" s="8" t="str">
        <f>IF(A303="","",D302+(D302*Assumptions!$B$11))</f>
        <v/>
      </c>
    </row>
    <row r="304" spans="1:4" x14ac:dyDescent="0.3">
      <c r="A304" t="str">
        <f>'Emission Assumption Summary'!A304</f>
        <v/>
      </c>
      <c r="D304" s="8" t="str">
        <f>IF(A304="","",D303+(D303*Assumptions!$B$11))</f>
        <v/>
      </c>
    </row>
    <row r="305" spans="1:4" x14ac:dyDescent="0.3">
      <c r="A305" t="str">
        <f>'Emission Assumption Summary'!A305</f>
        <v/>
      </c>
      <c r="D305" s="8" t="str">
        <f>IF(A305="","",D304+(D304*Assumptions!$B$11))</f>
        <v/>
      </c>
    </row>
    <row r="306" spans="1:4" x14ac:dyDescent="0.3">
      <c r="A306" t="str">
        <f>'Emission Assumption Summary'!A306</f>
        <v/>
      </c>
      <c r="D306" s="8" t="str">
        <f>IF(A306="","",D305+(D305*Assumptions!$B$11))</f>
        <v/>
      </c>
    </row>
    <row r="307" spans="1:4" x14ac:dyDescent="0.3">
      <c r="A307" t="str">
        <f>'Emission Assumption Summary'!A307</f>
        <v/>
      </c>
      <c r="D307" s="8" t="str">
        <f>IF(A307="","",D306+(D306*Assumptions!$B$11))</f>
        <v/>
      </c>
    </row>
    <row r="308" spans="1:4" x14ac:dyDescent="0.3">
      <c r="A308" t="str">
        <f>'Emission Assumption Summary'!A308</f>
        <v/>
      </c>
      <c r="D308" s="8" t="str">
        <f>IF(A308="","",D307+(D307*Assumptions!$B$11))</f>
        <v/>
      </c>
    </row>
    <row r="309" spans="1:4" x14ac:dyDescent="0.3">
      <c r="A309" t="str">
        <f>'Emission Assumption Summary'!A309</f>
        <v/>
      </c>
      <c r="D309" s="8" t="str">
        <f>IF(A309="","",D308+(D308*Assumptions!$B$11))</f>
        <v/>
      </c>
    </row>
    <row r="310" spans="1:4" x14ac:dyDescent="0.3">
      <c r="A310" t="str">
        <f>'Emission Assumption Summary'!A310</f>
        <v/>
      </c>
      <c r="D310" s="8" t="str">
        <f>IF(A310="","",D309+(D309*Assumptions!$B$11))</f>
        <v/>
      </c>
    </row>
    <row r="311" spans="1:4" x14ac:dyDescent="0.3">
      <c r="A311" t="str">
        <f>'Emission Assumption Summary'!A311</f>
        <v/>
      </c>
      <c r="D311" s="8" t="str">
        <f>IF(A311="","",D310+(D310*Assumptions!$B$11))</f>
        <v/>
      </c>
    </row>
    <row r="312" spans="1:4" x14ac:dyDescent="0.3">
      <c r="A312" t="str">
        <f>'Emission Assumption Summary'!A312</f>
        <v/>
      </c>
      <c r="D312" s="8" t="str">
        <f>IF(A312="","",D311+(D311*Assumptions!$B$11))</f>
        <v/>
      </c>
    </row>
    <row r="313" spans="1:4" x14ac:dyDescent="0.3">
      <c r="A313" t="str">
        <f>'Emission Assumption Summary'!A313</f>
        <v/>
      </c>
      <c r="D313" s="8" t="str">
        <f>IF(A313="","",D312+(D312*Assumptions!$B$11))</f>
        <v/>
      </c>
    </row>
    <row r="314" spans="1:4" x14ac:dyDescent="0.3">
      <c r="A314" t="str">
        <f>'Emission Assumption Summary'!A314</f>
        <v/>
      </c>
      <c r="D314" s="8" t="str">
        <f>IF(A314="","",D313+(D313*Assumptions!$B$11))</f>
        <v/>
      </c>
    </row>
    <row r="315" spans="1:4" x14ac:dyDescent="0.3">
      <c r="A315" t="str">
        <f>'Emission Assumption Summary'!A315</f>
        <v/>
      </c>
      <c r="D315" s="8" t="str">
        <f>IF(A315="","",D314+(D314*Assumptions!$B$11))</f>
        <v/>
      </c>
    </row>
    <row r="316" spans="1:4" x14ac:dyDescent="0.3">
      <c r="A316" t="str">
        <f>'Emission Assumption Summary'!A316</f>
        <v/>
      </c>
      <c r="D316" s="8" t="str">
        <f>IF(A316="","",D315+(D315*Assumptions!$B$11))</f>
        <v/>
      </c>
    </row>
    <row r="317" spans="1:4" x14ac:dyDescent="0.3">
      <c r="A317" t="str">
        <f>'Emission Assumption Summary'!A317</f>
        <v/>
      </c>
      <c r="D317" s="8" t="str">
        <f>IF(A317="","",D316+(D316*Parameters!$G$4))</f>
        <v/>
      </c>
    </row>
    <row r="318" spans="1:4" x14ac:dyDescent="0.3">
      <c r="A318" t="str">
        <f>'Emission Assumption Summary'!A318</f>
        <v/>
      </c>
      <c r="D318" s="8" t="str">
        <f>IF(A318="","",D317+(D317*Parameters!$G$4))</f>
        <v/>
      </c>
    </row>
    <row r="319" spans="1:4" x14ac:dyDescent="0.3">
      <c r="A319" t="str">
        <f>'Emission Assumption Summary'!A319</f>
        <v/>
      </c>
      <c r="D319" s="8" t="str">
        <f>IF(A319="","",D318+(D318*Parameters!$G$4))</f>
        <v/>
      </c>
    </row>
    <row r="320" spans="1:4" x14ac:dyDescent="0.3">
      <c r="A320" t="str">
        <f>'Emission Assumption Summary'!A320</f>
        <v/>
      </c>
      <c r="D320" s="8" t="str">
        <f>IF(A320="","",D319+(D319*Parameters!$G$4))</f>
        <v/>
      </c>
    </row>
    <row r="321" spans="1:4" x14ac:dyDescent="0.3">
      <c r="A321" t="str">
        <f>'Emission Assumption Summary'!A321</f>
        <v/>
      </c>
      <c r="D321" s="8" t="str">
        <f>IF(A321="","",D320+(D320*Parameters!$G$4))</f>
        <v/>
      </c>
    </row>
    <row r="322" spans="1:4" x14ac:dyDescent="0.3">
      <c r="A322" t="str">
        <f>'Emission Assumption Summary'!A322</f>
        <v/>
      </c>
      <c r="D322" s="8" t="str">
        <f>IF(A322="","",D321+(D321*Parameters!$G$4))</f>
        <v/>
      </c>
    </row>
    <row r="323" spans="1:4" x14ac:dyDescent="0.3">
      <c r="A323" t="str">
        <f>'Emission Assumption Summary'!A323</f>
        <v/>
      </c>
      <c r="D323" s="8" t="str">
        <f>IF(A323="","",D322+(D322*Parameters!$G$4))</f>
        <v/>
      </c>
    </row>
    <row r="324" spans="1:4" x14ac:dyDescent="0.3">
      <c r="A324" t="str">
        <f>'Emission Assumption Summary'!A324</f>
        <v/>
      </c>
      <c r="D324" s="8" t="str">
        <f>IF(A324="","",D323+(D323*Parameters!$G$4))</f>
        <v/>
      </c>
    </row>
    <row r="325" spans="1:4" x14ac:dyDescent="0.3">
      <c r="A325" t="str">
        <f>'Emission Assumption Summary'!A325</f>
        <v/>
      </c>
      <c r="D325" s="8" t="str">
        <f>IF(A325="","",D324+(D324*Parameters!$G$4))</f>
        <v/>
      </c>
    </row>
    <row r="326" spans="1:4" x14ac:dyDescent="0.3">
      <c r="A326" t="str">
        <f>'Emission Assumption Summary'!A326</f>
        <v/>
      </c>
      <c r="D326" s="8" t="str">
        <f>IF(A326="","",D325+(D325*Parameters!$G$4))</f>
        <v/>
      </c>
    </row>
    <row r="327" spans="1:4" x14ac:dyDescent="0.3">
      <c r="A327" t="str">
        <f>'Emission Assumption Summary'!A327</f>
        <v/>
      </c>
    </row>
    <row r="328" spans="1:4" x14ac:dyDescent="0.3">
      <c r="A328" t="str">
        <f>'Emission Assumption Summary'!A328</f>
        <v/>
      </c>
    </row>
    <row r="329" spans="1:4" x14ac:dyDescent="0.3">
      <c r="A329" t="str">
        <f>'Emission Assumption Summary'!A329</f>
        <v/>
      </c>
    </row>
    <row r="330" spans="1:4" x14ac:dyDescent="0.3">
      <c r="A330" t="str">
        <f>'Emission Assumption Summary'!A330</f>
        <v/>
      </c>
    </row>
    <row r="331" spans="1:4" x14ac:dyDescent="0.3">
      <c r="A331" t="str">
        <f>'Emission Assumption Summary'!A331</f>
        <v/>
      </c>
    </row>
    <row r="332" spans="1:4" x14ac:dyDescent="0.3">
      <c r="A332" t="str">
        <f>'Emission Assumption Summary'!A332</f>
        <v/>
      </c>
    </row>
    <row r="333" spans="1:4" x14ac:dyDescent="0.3">
      <c r="A333" t="str">
        <f>'Emission Assumption Summary'!A333</f>
        <v/>
      </c>
    </row>
    <row r="334" spans="1:4" x14ac:dyDescent="0.3">
      <c r="A334" t="str">
        <f>'Emission Assumption Summary'!A334</f>
        <v/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6"/>
  <sheetViews>
    <sheetView workbookViewId="0">
      <selection activeCell="G4" sqref="G4"/>
    </sheetView>
  </sheetViews>
  <sheetFormatPr defaultRowHeight="14.4" x14ac:dyDescent="0.3"/>
  <cols>
    <col min="2" max="2" width="18.44140625" customWidth="1"/>
    <col min="3" max="3" width="18" customWidth="1"/>
    <col min="4" max="4" width="18.44140625" customWidth="1"/>
    <col min="5" max="5" width="13.33203125" bestFit="1" customWidth="1"/>
  </cols>
  <sheetData>
    <row r="1" spans="1:5" x14ac:dyDescent="0.3">
      <c r="A1" t="s">
        <v>0</v>
      </c>
      <c r="B1" t="s">
        <v>46</v>
      </c>
      <c r="C1" t="s">
        <v>45</v>
      </c>
      <c r="D1" t="s">
        <v>13</v>
      </c>
      <c r="E1" t="s">
        <v>14</v>
      </c>
    </row>
    <row r="2" spans="1:5" x14ac:dyDescent="0.3">
      <c r="A2">
        <f>'Emission Assumption Summary'!A2</f>
        <v>2012</v>
      </c>
      <c r="B2" s="11">
        <f>IF(A2="","",'Summary Sheet'!P2)</f>
        <v>104413.44960000001</v>
      </c>
      <c r="C2" s="16">
        <f>'[2]Gasoline-Electric Hybrid Fleet'!$D$2</f>
        <v>13308.970127158789</v>
      </c>
      <c r="D2" s="8">
        <f>'[2]Gasoline-Electric Hybrid Fleet'!$F$2</f>
        <v>29.5</v>
      </c>
      <c r="E2" s="10">
        <f>IF(A2="","",('Emissions Factors'!$B$3/'Gasoline Hybrid Vehicles'!D2)*(B2*C2)/10^6)</f>
        <v>413593.20435416949</v>
      </c>
    </row>
    <row r="3" spans="1:5" x14ac:dyDescent="0.3">
      <c r="A3">
        <f>'Emission Assumption Summary'!A3</f>
        <v>2013</v>
      </c>
      <c r="B3" s="11">
        <f>IF(A3="","",'Summary Sheet'!P3)</f>
        <v>104413.44960000001</v>
      </c>
      <c r="C3" s="12">
        <f>IF(A3="","",C2+(C2*Assumptions!$B$17))</f>
        <v>13209.152851205099</v>
      </c>
      <c r="D3" s="8">
        <f>IF(A3="","",D2+(D2*Assumptions!$B$11))</f>
        <v>29.5</v>
      </c>
      <c r="E3" s="10">
        <f>IF(A3="","",('Emissions Factors'!$B$3/'Gasoline Hybrid Vehicles'!D3)*(B3*C3)/10^6)</f>
        <v>410491.25532151322</v>
      </c>
    </row>
    <row r="4" spans="1:5" x14ac:dyDescent="0.3">
      <c r="A4">
        <f>'Emission Assumption Summary'!A4</f>
        <v>2014</v>
      </c>
      <c r="B4" s="11">
        <f>IF(A4="","",'Summary Sheet'!P4)</f>
        <v>104413.44960000001</v>
      </c>
      <c r="C4" s="12">
        <f>IF(A4="","",C3+(C3*Assumptions!$B$17))</f>
        <v>13110.084204821062</v>
      </c>
      <c r="D4" s="8">
        <f>IF(A4="","",D3+(D3*Assumptions!$B$11))</f>
        <v>29.5</v>
      </c>
      <c r="E4" s="10">
        <f>IF(A4="","",('Emissions Factors'!$B$3/'Gasoline Hybrid Vehicles'!D4)*(B4*C4)/10^6)</f>
        <v>407412.5709066019</v>
      </c>
    </row>
    <row r="5" spans="1:5" x14ac:dyDescent="0.3">
      <c r="A5">
        <f>'Emission Assumption Summary'!A5</f>
        <v>2015</v>
      </c>
      <c r="B5" s="11">
        <f>IF(A5="","",'Summary Sheet'!P5)</f>
        <v>104413.44960000001</v>
      </c>
      <c r="C5" s="12">
        <f>IF(A5="","",C4+(C4*Assumptions!$B$17))</f>
        <v>13011.758573284904</v>
      </c>
      <c r="D5" s="8">
        <f>IF(A5="","",D4+(D4*Assumptions!$B$11))</f>
        <v>29.5</v>
      </c>
      <c r="E5" s="10">
        <f>IF(A5="","",('Emissions Factors'!$B$3/'Gasoline Hybrid Vehicles'!D5)*(B5*C5)/10^6)</f>
        <v>404356.97662480245</v>
      </c>
    </row>
    <row r="6" spans="1:5" x14ac:dyDescent="0.3">
      <c r="A6">
        <f>'Emission Assumption Summary'!A6</f>
        <v>2016</v>
      </c>
      <c r="B6" s="11">
        <f>IF(A6="","",'Summary Sheet'!P6)</f>
        <v>104413.44960000001</v>
      </c>
      <c r="C6" s="12">
        <f>IF(A6="","",C5+(C5*Assumptions!$B$17))</f>
        <v>12914.170383985267</v>
      </c>
      <c r="D6" s="8">
        <f>IF(A6="","",D5+(D5*Assumptions!$B$11))</f>
        <v>29.5</v>
      </c>
      <c r="E6" s="10">
        <f>IF(A6="","",('Emissions Factors'!$B$3/'Gasoline Hybrid Vehicles'!D6)*(B6*C6)/10^6)</f>
        <v>401324.29930011637</v>
      </c>
    </row>
    <row r="7" spans="1:5" x14ac:dyDescent="0.3">
      <c r="A7">
        <f>'Emission Assumption Summary'!A7</f>
        <v>2017</v>
      </c>
      <c r="B7" s="11">
        <f>IF(A7="","",'Summary Sheet'!P7)</f>
        <v>104413.44960000001</v>
      </c>
      <c r="C7" s="12">
        <f>IF(A7="","",C6+(C6*Assumptions!$B$17))</f>
        <v>12817.314106105378</v>
      </c>
      <c r="D7" s="8">
        <f>IF(A7="","",D6+(D6*Assumptions!$B$11))</f>
        <v>29.5</v>
      </c>
      <c r="E7" s="10">
        <f>IF(A7="","",('Emissions Factors'!$B$3/'Gasoline Hybrid Vehicles'!D7)*(B7*C7)/10^6)</f>
        <v>398314.36705536552</v>
      </c>
    </row>
    <row r="8" spans="1:5" x14ac:dyDescent="0.3">
      <c r="A8">
        <f>'Emission Assumption Summary'!A8</f>
        <v>2018</v>
      </c>
      <c r="B8" s="11">
        <f>IF(A8="","",'Summary Sheet'!P8)</f>
        <v>104413.44960000001</v>
      </c>
      <c r="C8" s="12">
        <f>IF(A8="","",C7+(C7*Assumptions!$B$17))</f>
        <v>12721.184250309587</v>
      </c>
      <c r="D8" s="8">
        <f>IF(A8="","",D7+(D7*Assumptions!$B$11))</f>
        <v>29.5</v>
      </c>
      <c r="E8" s="10">
        <f>IF(A8="","",('Emissions Factors'!$B$3/'Gasoline Hybrid Vehicles'!D8)*(B8*C8)/10^6)</f>
        <v>395327.00930245023</v>
      </c>
    </row>
    <row r="9" spans="1:5" x14ac:dyDescent="0.3">
      <c r="A9">
        <f>'Emission Assumption Summary'!A9</f>
        <v>2019</v>
      </c>
      <c r="B9" s="11">
        <f>IF(A9="","",'Summary Sheet'!P9)</f>
        <v>104413.44960000001</v>
      </c>
      <c r="C9" s="12">
        <f>IF(A9="","",C8+(C8*Assumptions!$B$17))</f>
        <v>12625.775368432265</v>
      </c>
      <c r="D9" s="8">
        <f>IF(A9="","",D8+(D8*Assumptions!$B$11))</f>
        <v>29.5</v>
      </c>
      <c r="E9" s="10">
        <f>IF(A9="","",('Emissions Factors'!$B$3/'Gasoline Hybrid Vehicles'!D9)*(B9*C9)/10^6)</f>
        <v>392362.05673268187</v>
      </c>
    </row>
    <row r="10" spans="1:5" x14ac:dyDescent="0.3">
      <c r="A10">
        <f>'Emission Assumption Summary'!A10</f>
        <v>2020</v>
      </c>
      <c r="B10" s="11">
        <f>IF(A10="","",'Summary Sheet'!P10)</f>
        <v>104413.44960000001</v>
      </c>
      <c r="C10" s="12">
        <f>IF(A10="","",C9+(C9*Assumptions!$B$17))</f>
        <v>12531.082053169022</v>
      </c>
      <c r="D10" s="8">
        <f>IF(A10="","",D9+(D9*Assumptions!$B$11))</f>
        <v>29.5</v>
      </c>
      <c r="E10" s="10">
        <f>IF(A10="","",('Emissions Factors'!$B$3/'Gasoline Hybrid Vehicles'!D10)*(B10*C10)/10^6)</f>
        <v>389419.34130718675</v>
      </c>
    </row>
    <row r="11" spans="1:5" x14ac:dyDescent="0.3">
      <c r="A11">
        <f>'Emission Assumption Summary'!A11</f>
        <v>2021</v>
      </c>
      <c r="B11" s="11">
        <f>IF(A11="","",'Summary Sheet'!P11)</f>
        <v>104413.44960000001</v>
      </c>
      <c r="C11" s="12">
        <f>IF(A11="","",C10+(C10*Assumptions!$B$17))</f>
        <v>12437.098937770255</v>
      </c>
      <c r="D11" s="8">
        <f>IF(A11="","",D10+(D10*Assumptions!$B$11))</f>
        <v>29.5</v>
      </c>
      <c r="E11" s="10">
        <f>IF(A11="","",('Emissions Factors'!$B$3/'Gasoline Hybrid Vehicles'!D11)*(B11*C11)/10^6)</f>
        <v>386498.69624738285</v>
      </c>
    </row>
    <row r="12" spans="1:5" x14ac:dyDescent="0.3">
      <c r="A12">
        <f>'Emission Assumption Summary'!A12</f>
        <v>2022</v>
      </c>
      <c r="B12" s="11">
        <f>IF(A12="","",'Summary Sheet'!P12)</f>
        <v>104413.44960000001</v>
      </c>
      <c r="C12" s="12">
        <f>IF(A12="","",C11+(C11*Assumptions!$B$17))</f>
        <v>12343.820695736978</v>
      </c>
      <c r="D12" s="8">
        <f>IF(A12="","",D11+(D11*Assumptions!$B$11))</f>
        <v>29.5</v>
      </c>
      <c r="E12" s="10">
        <f>IF(A12="","",('Emissions Factors'!$B$3/'Gasoline Hybrid Vehicles'!D12)*(B12*C12)/10^6)</f>
        <v>383599.9560255275</v>
      </c>
    </row>
    <row r="13" spans="1:5" x14ac:dyDescent="0.3">
      <c r="A13">
        <f>'Emission Assumption Summary'!A13</f>
        <v>2023</v>
      </c>
      <c r="B13" s="11">
        <f>IF(A13="","",'Summary Sheet'!P13)</f>
        <v>104413.44960000001</v>
      </c>
      <c r="C13" s="12">
        <f>IF(A13="","",C12+(C12*Assumptions!$B$17))</f>
        <v>12251.242040518951</v>
      </c>
      <c r="D13" s="8">
        <f>IF(A13="","",D12+(D12*Assumptions!$B$11))</f>
        <v>29.5</v>
      </c>
      <c r="E13" s="10">
        <f>IF(A13="","",('Emissions Factors'!$B$3/'Gasoline Hybrid Vehicles'!D13)*(B13*C13)/10^6)</f>
        <v>380722.95635533612</v>
      </c>
    </row>
    <row r="14" spans="1:5" x14ac:dyDescent="0.3">
      <c r="A14">
        <f>'Emission Assumption Summary'!A14</f>
        <v>2024</v>
      </c>
      <c r="B14" s="11">
        <f>IF(A14="","",'Summary Sheet'!P14)</f>
        <v>104413.44960000001</v>
      </c>
      <c r="C14" s="12">
        <f>IF(A14="","",C13+(C13*Assumptions!$B$17))</f>
        <v>12159.357725215059</v>
      </c>
      <c r="D14" s="8">
        <f>IF(A14="","",D13+(D13*Assumptions!$B$11))</f>
        <v>29.5</v>
      </c>
      <c r="E14" s="10">
        <f>IF(A14="","",('Emissions Factors'!$B$3/'Gasoline Hybrid Vehicles'!D14)*(B14*C14)/10^6)</f>
        <v>377867.53418267099</v>
      </c>
    </row>
    <row r="15" spans="1:5" x14ac:dyDescent="0.3">
      <c r="A15">
        <f>'Emission Assumption Summary'!A15</f>
        <v>2025</v>
      </c>
      <c r="B15" s="11">
        <f>IF(A15="","",'Summary Sheet'!P15)</f>
        <v>104413.44960000001</v>
      </c>
      <c r="C15" s="12">
        <f>IF(A15="","",C14+(C14*Assumptions!$B$17))</f>
        <v>12068.162542275946</v>
      </c>
      <c r="D15" s="8">
        <f>IF(A15="","",D14+(D14*Assumptions!$B$11))</f>
        <v>29.5</v>
      </c>
      <c r="E15" s="10">
        <f>IF(A15="","",('Emissions Factors'!$B$3/'Gasoline Hybrid Vehicles'!D15)*(B15*C15)/10^6)</f>
        <v>375033.52767630096</v>
      </c>
    </row>
    <row r="16" spans="1:5" x14ac:dyDescent="0.3">
      <c r="A16">
        <f>'Emission Assumption Summary'!A16</f>
        <v>2026</v>
      </c>
      <c r="B16" s="11">
        <f>IF(A16="","",'Summary Sheet'!P16)</f>
        <v>104413.44960000001</v>
      </c>
      <c r="C16" s="12">
        <f>IF(A16="","",C15+(C15*Assumptions!$B$17))</f>
        <v>11977.651323208876</v>
      </c>
      <c r="D16" s="8">
        <f>IF(A16="","",D15+(D15*Assumptions!$B$11))</f>
        <v>29.5</v>
      </c>
      <c r="E16" s="10">
        <f>IF(A16="","",('Emissions Factors'!$B$3/'Gasoline Hybrid Vehicles'!D16)*(B16*C16)/10^6)</f>
        <v>372220.77621872874</v>
      </c>
    </row>
    <row r="17" spans="1:5" x14ac:dyDescent="0.3">
      <c r="A17">
        <f>'Emission Assumption Summary'!A17</f>
        <v>2027</v>
      </c>
      <c r="B17" s="11">
        <f>IF(A17="","",'Summary Sheet'!P17)</f>
        <v>104413.44960000001</v>
      </c>
      <c r="C17" s="12">
        <f>IF(A17="","",C16+(C16*Assumptions!$B$17))</f>
        <v>11887.81893828481</v>
      </c>
      <c r="D17" s="8">
        <f>IF(A17="","",D16+(D16*Assumptions!$B$11))</f>
        <v>29.5</v>
      </c>
      <c r="E17" s="10">
        <f>IF(A17="","",('Emissions Factors'!$B$3/'Gasoline Hybrid Vehicles'!D17)*(B17*C17)/10^6)</f>
        <v>369429.12039708829</v>
      </c>
    </row>
    <row r="18" spans="1:5" x14ac:dyDescent="0.3">
      <c r="A18">
        <f>'Emission Assumption Summary'!A18</f>
        <v>2028</v>
      </c>
      <c r="B18" s="11">
        <f>IF(A18="","",'Summary Sheet'!P18)</f>
        <v>104413.44960000001</v>
      </c>
      <c r="C18" s="12">
        <f>IF(A18="","",C17+(C17*Assumptions!$B$17))</f>
        <v>11798.660296247674</v>
      </c>
      <c r="D18" s="8">
        <f>IF(A18="","",D17+(D17*Assumptions!$B$11))</f>
        <v>29.5</v>
      </c>
      <c r="E18" s="10">
        <f>IF(A18="","",('Emissions Factors'!$B$3/'Gasoline Hybrid Vehicles'!D18)*(B18*C18)/10^6)</f>
        <v>366658.40199411009</v>
      </c>
    </row>
    <row r="19" spans="1:5" x14ac:dyDescent="0.3">
      <c r="A19">
        <f>'Emission Assumption Summary'!A19</f>
        <v>2029</v>
      </c>
      <c r="B19" s="11">
        <f>IF(A19="","",'Summary Sheet'!P19)</f>
        <v>104413.44960000001</v>
      </c>
      <c r="C19" s="12">
        <f>IF(A19="","",C18+(C18*Assumptions!$B$17))</f>
        <v>11710.170344025815</v>
      </c>
      <c r="D19" s="8">
        <f>IF(A19="","",D18+(D18*Assumptions!$B$11))</f>
        <v>29.5</v>
      </c>
      <c r="E19" s="10">
        <f>IF(A19="","",('Emissions Factors'!$B$3/'Gasoline Hybrid Vehicles'!D19)*(B19*C19)/10^6)</f>
        <v>363908.4639791543</v>
      </c>
    </row>
    <row r="20" spans="1:5" x14ac:dyDescent="0.3">
      <c r="A20">
        <f>'Emission Assumption Summary'!A20</f>
        <v>2030</v>
      </c>
      <c r="B20" s="11">
        <f>IF(A20="","",'Summary Sheet'!P20)</f>
        <v>104413.44960000001</v>
      </c>
      <c r="C20" s="12">
        <f>IF(A20="","",C19+(C19*Assumptions!$B$17))</f>
        <v>11622.344066445621</v>
      </c>
      <c r="D20" s="8">
        <f>IF(A20="","",D19+(D19*Assumptions!$B$11))</f>
        <v>29.5</v>
      </c>
      <c r="E20" s="10">
        <f>IF(A20="","",('Emissions Factors'!$B$3/'Gasoline Hybrid Vehicles'!D20)*(B20*C20)/10^6)</f>
        <v>361179.15049931064</v>
      </c>
    </row>
    <row r="21" spans="1:5" x14ac:dyDescent="0.3">
      <c r="A21">
        <f>'Emission Assumption Summary'!A21</f>
        <v>2031</v>
      </c>
      <c r="B21" s="11">
        <f>IF(A21="","",'Summary Sheet'!P21)</f>
        <v>104413.44960000001</v>
      </c>
      <c r="C21" s="12">
        <f>IF(A21="","",C20+(C20*Assumptions!$B$17))</f>
        <v>11535.176485947279</v>
      </c>
      <c r="D21" s="8">
        <f>IF(A21="","",D20+(D20*Assumptions!$B$11))</f>
        <v>29.5</v>
      </c>
      <c r="E21" s="10">
        <f>IF(A21="","",('Emissions Factors'!$B$3/'Gasoline Hybrid Vehicles'!D21)*(B21*C21)/10^6)</f>
        <v>358470.30687056581</v>
      </c>
    </row>
    <row r="22" spans="1:5" x14ac:dyDescent="0.3">
      <c r="A22">
        <f>'Emission Assumption Summary'!A22</f>
        <v>2032</v>
      </c>
      <c r="B22" s="11">
        <f>IF(A22="","",'Summary Sheet'!P22)</f>
        <v>104413.44960000001</v>
      </c>
      <c r="C22" s="12">
        <f>IF(A22="","",C21+(C21*Assumptions!$B$17))</f>
        <v>11448.662662302675</v>
      </c>
      <c r="D22" s="8">
        <f>IF(A22="","",D21+(D21*Assumptions!$B$11))</f>
        <v>29.5</v>
      </c>
      <c r="E22" s="10">
        <f>IF(A22="","",('Emissions Factors'!$B$3/'Gasoline Hybrid Vehicles'!D22)*(B22*C22)/10^6)</f>
        <v>355781.77956903656</v>
      </c>
    </row>
    <row r="23" spans="1:5" x14ac:dyDescent="0.3">
      <c r="A23">
        <f>'Emission Assumption Summary'!A23</f>
        <v>2033</v>
      </c>
      <c r="B23" s="11">
        <f>IF(A23="","",'Summary Sheet'!P23)</f>
        <v>104413.44960000001</v>
      </c>
      <c r="C23" s="12">
        <f>IF(A23="","",C22+(C22*Assumptions!$B$17))</f>
        <v>11362.797692335405</v>
      </c>
      <c r="D23" s="8">
        <f>IF(A23="","",D22+(D22*Assumptions!$B$11))</f>
        <v>29.5</v>
      </c>
      <c r="E23" s="10">
        <f>IF(A23="","",('Emissions Factors'!$B$3/'Gasoline Hybrid Vehicles'!D23)*(B23*C23)/10^6)</f>
        <v>353113.41622226877</v>
      </c>
    </row>
    <row r="24" spans="1:5" x14ac:dyDescent="0.3">
      <c r="A24">
        <f>'Emission Assumption Summary'!A24</f>
        <v>2034</v>
      </c>
      <c r="B24" s="11">
        <f>IF(A24="","",'Summary Sheet'!P24)</f>
        <v>104413.44960000001</v>
      </c>
      <c r="C24" s="12">
        <f>IF(A24="","",C23+(C23*Assumptions!$B$17))</f>
        <v>11277.57670964289</v>
      </c>
      <c r="D24" s="8">
        <f>IF(A24="","",D23+(D23*Assumptions!$B$11))</f>
        <v>29.5</v>
      </c>
      <c r="E24" s="10">
        <f>IF(A24="","",('Emissions Factors'!$B$3/'Gasoline Hybrid Vehicles'!D24)*(B24*C24)/10^6)</f>
        <v>350465.06560060172</v>
      </c>
    </row>
    <row r="25" spans="1:5" x14ac:dyDescent="0.3">
      <c r="A25">
        <f>'Emission Assumption Summary'!A25</f>
        <v>2035</v>
      </c>
      <c r="B25" s="11">
        <f>IF(A25="","",'Summary Sheet'!P25)</f>
        <v>104413.44960000001</v>
      </c>
      <c r="C25" s="12">
        <f>IF(A25="","",C24+(C24*Assumptions!$B$17))</f>
        <v>11192.994884320568</v>
      </c>
      <c r="D25" s="8">
        <f>IF(A25="","",D24+(D24*Assumptions!$B$11))</f>
        <v>29.5</v>
      </c>
      <c r="E25" s="10">
        <f>IF(A25="","",('Emissions Factors'!$B$3/'Gasoline Hybrid Vehicles'!D25)*(B25*C25)/10^6)</f>
        <v>347836.57760859723</v>
      </c>
    </row>
    <row r="26" spans="1:5" x14ac:dyDescent="0.3">
      <c r="A26">
        <f>'Emission Assumption Summary'!A26</f>
        <v>2036</v>
      </c>
      <c r="B26" s="11">
        <f>IF(A26="","",'Summary Sheet'!P26)</f>
        <v>104413.44960000001</v>
      </c>
      <c r="C26" s="12">
        <f>IF(A26="","",C25+(C25*Assumptions!$B$17))</f>
        <v>11109.047422688163</v>
      </c>
      <c r="D26" s="8">
        <f>IF(A26="","",D25+(D25*Assumptions!$B$11))</f>
        <v>29.5</v>
      </c>
      <c r="E26" s="10">
        <f>IF(A26="","",('Emissions Factors'!$B$3/'Gasoline Hybrid Vehicles'!D26)*(B26*C26)/10^6)</f>
        <v>345227.8032765328</v>
      </c>
    </row>
    <row r="27" spans="1:5" x14ac:dyDescent="0.3">
      <c r="A27">
        <f>'Emission Assumption Summary'!A27</f>
        <v>2037</v>
      </c>
      <c r="B27" s="11">
        <f>IF(A27="","",'Summary Sheet'!P27)</f>
        <v>104413.44960000001</v>
      </c>
      <c r="C27" s="12">
        <f>IF(A27="","",C26+(C26*Assumptions!$B$17))</f>
        <v>11025.729567018003</v>
      </c>
      <c r="D27" s="8">
        <f>IF(A27="","",D26+(D26*Assumptions!$B$11))</f>
        <v>29.5</v>
      </c>
      <c r="E27" s="10">
        <f>IF(A27="","",('Emissions Factors'!$B$3/'Gasoline Hybrid Vehicles'!D27)*(B27*C27)/10^6)</f>
        <v>342638.59475195879</v>
      </c>
    </row>
    <row r="28" spans="1:5" x14ac:dyDescent="0.3">
      <c r="A28">
        <f>'Emission Assumption Summary'!A28</f>
        <v>2038</v>
      </c>
      <c r="B28" s="11">
        <f>IF(A28="","",'Summary Sheet'!P28)</f>
        <v>104413.44960000001</v>
      </c>
      <c r="C28" s="12">
        <f>IF(A28="","",C27+(C27*Assumptions!$B$17))</f>
        <v>10943.036595265368</v>
      </c>
      <c r="D28" s="8">
        <f>IF(A28="","",D27+(D27*Assumptions!$B$11))</f>
        <v>29.5</v>
      </c>
      <c r="E28" s="10">
        <f>IF(A28="","",('Emissions Factors'!$B$3/'Gasoline Hybrid Vehicles'!D28)*(B28*C28)/10^6)</f>
        <v>340068.80529131909</v>
      </c>
    </row>
    <row r="29" spans="1:5" x14ac:dyDescent="0.3">
      <c r="A29">
        <f>'Emission Assumption Summary'!A29</f>
        <v>2039</v>
      </c>
      <c r="B29" s="11">
        <f>IF(A29="","",'Summary Sheet'!P29)</f>
        <v>104413.44960000001</v>
      </c>
      <c r="C29" s="12">
        <f>IF(A29="","",C28+(C28*Assumptions!$B$17))</f>
        <v>10860.963820800878</v>
      </c>
      <c r="D29" s="8">
        <f>IF(A29="","",D28+(D28*Assumptions!$B$11))</f>
        <v>29.5</v>
      </c>
      <c r="E29" s="10">
        <f>IF(A29="","",('Emissions Factors'!$B$3/'Gasoline Hybrid Vehicles'!D29)*(B29*C29)/10^6)</f>
        <v>337518.28925163421</v>
      </c>
    </row>
    <row r="30" spans="1:5" x14ac:dyDescent="0.3">
      <c r="A30">
        <f>'Emission Assumption Summary'!A30</f>
        <v>2040</v>
      </c>
      <c r="B30" s="11">
        <f>IF(A30="","",'Summary Sheet'!P30)</f>
        <v>104413.44960000001</v>
      </c>
      <c r="C30" s="12">
        <f>IF(A30="","",C29+(C29*Assumptions!$B$17))</f>
        <v>10779.506592144871</v>
      </c>
      <c r="D30" s="8">
        <f>IF(A30="","",D29+(D29*Assumptions!$B$11))</f>
        <v>29.5</v>
      </c>
      <c r="E30" s="10">
        <f>IF(A30="","",('Emissions Factors'!$B$3/'Gasoline Hybrid Vehicles'!D30)*(B30*C30)/10^6)</f>
        <v>334986.90208224696</v>
      </c>
    </row>
    <row r="31" spans="1:5" x14ac:dyDescent="0.3">
      <c r="A31">
        <f>'Emission Assumption Summary'!A31</f>
        <v>2041</v>
      </c>
      <c r="B31" s="11">
        <f>IF(A31="","",'Summary Sheet'!P31)</f>
        <v>104413.44960000001</v>
      </c>
      <c r="C31" s="12">
        <f>IF(A31="","",C30+(C30*Assumptions!$B$17))</f>
        <v>10698.660292703786</v>
      </c>
      <c r="D31" s="8">
        <f>IF(A31="","",D30+(D30*Assumptions!$B$11))</f>
        <v>29.5</v>
      </c>
      <c r="E31" s="10">
        <f>IF(A31="","",('Emissions Factors'!$B$3/'Gasoline Hybrid Vehicles'!D31)*(B31*C31)/10^6)</f>
        <v>332474.50031663012</v>
      </c>
    </row>
    <row r="32" spans="1:5" x14ac:dyDescent="0.3">
      <c r="A32">
        <f>'Emission Assumption Summary'!A32</f>
        <v>2042</v>
      </c>
      <c r="B32" s="11">
        <f>IF(A32="","",'Summary Sheet'!P32)</f>
        <v>104413.44960000001</v>
      </c>
      <c r="C32" s="12">
        <f>IF(A32="","",C31+(C31*Assumptions!$B$17))</f>
        <v>10618.420340508508</v>
      </c>
      <c r="D32" s="8">
        <f>IF(A32="","",D31+(D31*Assumptions!$B$11))</f>
        <v>29.5</v>
      </c>
      <c r="E32" s="10">
        <f>IF(A32="","",('Emissions Factors'!$B$3/'Gasoline Hybrid Vehicles'!D32)*(B32*C32)/10^6)</f>
        <v>329980.94156425545</v>
      </c>
    </row>
    <row r="33" spans="1:5" x14ac:dyDescent="0.3">
      <c r="A33">
        <f>'Emission Assumption Summary'!A33</f>
        <v>2043</v>
      </c>
      <c r="B33" s="11">
        <f>IF(A33="","",'Summary Sheet'!P33)</f>
        <v>104413.44960000001</v>
      </c>
      <c r="C33" s="12">
        <f>IF(A33="","",C32+(C32*Assumptions!$B$17))</f>
        <v>10538.782187954694</v>
      </c>
      <c r="D33" s="8">
        <f>IF(A33="","",D32+(D32*Assumptions!$B$11))</f>
        <v>29.5</v>
      </c>
      <c r="E33" s="10">
        <f>IF(A33="","",('Emissions Factors'!$B$3/'Gasoline Hybrid Vehicles'!D33)*(B33*C33)/10^6)</f>
        <v>327506.08450252347</v>
      </c>
    </row>
    <row r="34" spans="1:5" x14ac:dyDescent="0.3">
      <c r="A34">
        <f>'Emission Assumption Summary'!A34</f>
        <v>2044</v>
      </c>
      <c r="B34" s="11">
        <f>IF(A34="","",'Summary Sheet'!P34)</f>
        <v>104413.44960000001</v>
      </c>
      <c r="C34" s="12">
        <f>IF(A34="","",C33+(C33*Assumptions!$B$17))</f>
        <v>10459.741321545034</v>
      </c>
      <c r="D34" s="8">
        <f>IF(A34="","",D33+(D33*Assumptions!$B$11))</f>
        <v>29.5</v>
      </c>
      <c r="E34" s="10">
        <f>IF(A34="","",('Emissions Factors'!$B$3/'Gasoline Hybrid Vehicles'!D34)*(B34*C34)/10^6)</f>
        <v>325049.78886875464</v>
      </c>
    </row>
    <row r="35" spans="1:5" x14ac:dyDescent="0.3">
      <c r="A35">
        <f>'Emission Assumption Summary'!A35</f>
        <v>2045</v>
      </c>
      <c r="B35" s="11">
        <f>IF(A35="","",'Summary Sheet'!P35)</f>
        <v>104413.44960000001</v>
      </c>
      <c r="C35" s="12">
        <f>IF(A35="","",C34+(C34*Assumptions!$B$17))</f>
        <v>10381.293261633446</v>
      </c>
      <c r="D35" s="8">
        <f>IF(A35="","",D34+(D34*Assumptions!$B$11))</f>
        <v>29.5</v>
      </c>
      <c r="E35" s="10">
        <f>IF(A35="","",('Emissions Factors'!$B$3/'Gasoline Hybrid Vehicles'!D35)*(B35*C35)/10^6)</f>
        <v>322611.91545223887</v>
      </c>
    </row>
    <row r="36" spans="1:5" x14ac:dyDescent="0.3">
      <c r="A36">
        <f>'Emission Assumption Summary'!A36</f>
        <v>2046</v>
      </c>
      <c r="B36" s="11">
        <f>IF(A36="","",'Summary Sheet'!P36)</f>
        <v>104413.44960000001</v>
      </c>
      <c r="C36" s="12">
        <f>IF(A36="","",C35+(C35*Assumptions!$B$17))</f>
        <v>10303.433562171194</v>
      </c>
      <c r="D36" s="8">
        <f>IF(A36="","",D35+(D35*Assumptions!$B$11))</f>
        <v>29.5</v>
      </c>
      <c r="E36" s="10">
        <f>IF(A36="","",('Emissions Factors'!$B$3/'Gasoline Hybrid Vehicles'!D36)*(B36*C36)/10^6)</f>
        <v>320192.32608634711</v>
      </c>
    </row>
    <row r="37" spans="1:5" x14ac:dyDescent="0.3">
      <c r="A37">
        <f>'Emission Assumption Summary'!A37</f>
        <v>2047</v>
      </c>
      <c r="B37" s="11">
        <f>IF(A37="","",'Summary Sheet'!P37)</f>
        <v>104413.44960000001</v>
      </c>
      <c r="C37" s="12">
        <f>IF(A37="","",C36+(C36*Assumptions!$B$17))</f>
        <v>10226.15781045491</v>
      </c>
      <c r="D37" s="8">
        <f>IF(A37="","",D36+(D36*Assumptions!$B$11))</f>
        <v>29.5</v>
      </c>
      <c r="E37" s="10">
        <f>IF(A37="","",('Emissions Factors'!$B$3/'Gasoline Hybrid Vehicles'!D37)*(B37*C37)/10^6)</f>
        <v>317790.88364069944</v>
      </c>
    </row>
    <row r="38" spans="1:5" x14ac:dyDescent="0.3">
      <c r="A38">
        <f>'Emission Assumption Summary'!A38</f>
        <v>2048</v>
      </c>
      <c r="B38" s="11">
        <f>IF(A38="","",'Summary Sheet'!P38)</f>
        <v>104413.44960000001</v>
      </c>
      <c r="C38" s="12">
        <f>IF(A38="","",C37+(C37*Assumptions!$B$17))</f>
        <v>10149.461626876498</v>
      </c>
      <c r="D38" s="8">
        <f>IF(A38="","",D37+(D37*Assumptions!$B$11))</f>
        <v>29.5</v>
      </c>
      <c r="E38" s="10">
        <f>IF(A38="","",('Emissions Factors'!$B$3/'Gasoline Hybrid Vehicles'!D38)*(B38*C38)/10^6)</f>
        <v>315407.45201339421</v>
      </c>
    </row>
    <row r="39" spans="1:5" x14ac:dyDescent="0.3">
      <c r="A39">
        <f>'Emission Assumption Summary'!A39</f>
        <v>2049</v>
      </c>
      <c r="B39" s="11">
        <f>IF(A39="","",'Summary Sheet'!P39)</f>
        <v>104413.44960000001</v>
      </c>
      <c r="C39" s="12">
        <f>IF(A39="","",C38+(C38*Assumptions!$B$17))</f>
        <v>10073.340664674924</v>
      </c>
      <c r="D39" s="8">
        <f>IF(A39="","",D38+(D38*Assumptions!$B$11))</f>
        <v>29.5</v>
      </c>
      <c r="E39" s="10">
        <f>IF(A39="","",('Emissions Factors'!$B$3/'Gasoline Hybrid Vehicles'!D39)*(B39*C39)/10^6)</f>
        <v>313041.89612329379</v>
      </c>
    </row>
    <row r="40" spans="1:5" x14ac:dyDescent="0.3">
      <c r="A40">
        <f>'Emission Assumption Summary'!A40</f>
        <v>2050</v>
      </c>
      <c r="B40" s="11">
        <f>IF(A40="","",'Summary Sheet'!P40)</f>
        <v>104413.44960000001</v>
      </c>
      <c r="C40" s="12">
        <f>IF(A40="","",C39+(C39*Assumptions!$B$17))</f>
        <v>9997.7906096898623</v>
      </c>
      <c r="D40" s="8">
        <f>IF(A40="","",D39+(D39*Assumptions!$B$11))</f>
        <v>29.5</v>
      </c>
      <c r="E40" s="10">
        <f>IF(A40="","",('Emissions Factors'!$B$3/'Gasoline Hybrid Vehicles'!D40)*(B40*C40)/10^6)</f>
        <v>310694.0819023691</v>
      </c>
    </row>
    <row r="41" spans="1:5" x14ac:dyDescent="0.3">
      <c r="A41" t="str">
        <f>'Emission Assumption Summary'!A41</f>
        <v/>
      </c>
      <c r="B41" s="11" t="str">
        <f>IF(A41="","",'Summary Sheet'!P41)</f>
        <v/>
      </c>
      <c r="C41" s="12" t="str">
        <f>IF(A41="","",C40+(C40*Assumptions!$B$17))</f>
        <v/>
      </c>
      <c r="D41" s="8" t="str">
        <f>IF(A41="","",D40+(D40*Assumptions!$B$11))</f>
        <v/>
      </c>
      <c r="E41" s="10" t="str">
        <f>IF(A41="","",('Emissions Factors'!$B$3/'Gasoline Hybrid Vehicles'!D41)*(B41*C41)/10^6)</f>
        <v/>
      </c>
    </row>
    <row r="42" spans="1:5" x14ac:dyDescent="0.3">
      <c r="A42" t="str">
        <f>'Emission Assumption Summary'!A42</f>
        <v/>
      </c>
      <c r="B42" s="11" t="str">
        <f>IF(A42="","",'Summary Sheet'!P42)</f>
        <v/>
      </c>
      <c r="C42" s="12" t="str">
        <f>IF(A42="","",C41+(C41*Assumptions!$B$17))</f>
        <v/>
      </c>
      <c r="D42" s="8" t="str">
        <f>IF(A42="","",D41+(D41*Assumptions!$B$11))</f>
        <v/>
      </c>
      <c r="E42" s="10" t="str">
        <f>IF(A42="","",('Emissions Factors'!$B$3/'Gasoline Hybrid Vehicles'!D42)*(B42*C42)/10^6)</f>
        <v/>
      </c>
    </row>
    <row r="43" spans="1:5" x14ac:dyDescent="0.3">
      <c r="A43" t="str">
        <f>'Emission Assumption Summary'!A43</f>
        <v/>
      </c>
      <c r="B43" s="11" t="str">
        <f>IF(A43="","",'Summary Sheet'!P43)</f>
        <v/>
      </c>
      <c r="C43" s="12" t="str">
        <f>IF(A43="","",C42+(C42*Assumptions!$B$17))</f>
        <v/>
      </c>
      <c r="D43" s="8" t="str">
        <f>IF(A43="","",D42+(D42*Assumptions!$B$11))</f>
        <v/>
      </c>
      <c r="E43" s="10" t="str">
        <f>IF(A43="","",('Emissions Factors'!$B$3/'Gasoline Hybrid Vehicles'!D43)*(B43*C43)/10^6)</f>
        <v/>
      </c>
    </row>
    <row r="44" spans="1:5" x14ac:dyDescent="0.3">
      <c r="A44" t="str">
        <f>'Emission Assumption Summary'!A44</f>
        <v/>
      </c>
      <c r="B44" s="11" t="str">
        <f>IF(A44="","",'Summary Sheet'!P44)</f>
        <v/>
      </c>
      <c r="C44" s="12" t="str">
        <f>IF(A44="","",C43+(C43*Assumptions!$B$17))</f>
        <v/>
      </c>
      <c r="D44" s="8" t="str">
        <f>IF(A44="","",D43+(D43*Assumptions!$B$11))</f>
        <v/>
      </c>
      <c r="E44" s="10" t="str">
        <f>IF(A44="","",('Emissions Factors'!$B$3/'Gasoline Hybrid Vehicles'!D44)*(B44*C44)/10^6)</f>
        <v/>
      </c>
    </row>
    <row r="45" spans="1:5" x14ac:dyDescent="0.3">
      <c r="A45" t="str">
        <f>'Emission Assumption Summary'!A45</f>
        <v/>
      </c>
      <c r="B45" s="11" t="str">
        <f>IF(A45="","",'Summary Sheet'!P45)</f>
        <v/>
      </c>
      <c r="C45" s="12" t="str">
        <f>IF(A45="","",C44+(C44*Assumptions!$B$17))</f>
        <v/>
      </c>
      <c r="D45" s="8" t="str">
        <f>IF(A45="","",D44+(D44*Assumptions!$B$11))</f>
        <v/>
      </c>
      <c r="E45" s="10" t="str">
        <f>IF(A45="","",('Emissions Factors'!$B$3/'Gasoline Hybrid Vehicles'!D45)*(B45*C45)/10^6)</f>
        <v/>
      </c>
    </row>
    <row r="46" spans="1:5" x14ac:dyDescent="0.3">
      <c r="A46" t="str">
        <f>'Emission Assumption Summary'!A46</f>
        <v/>
      </c>
      <c r="B46" s="11" t="str">
        <f>IF(A46="","",'Summary Sheet'!P46)</f>
        <v/>
      </c>
      <c r="C46" s="12" t="str">
        <f>IF(A46="","",C45+(C45*Assumptions!$B$17))</f>
        <v/>
      </c>
      <c r="D46" s="8" t="str">
        <f>IF(A46="","",D45+(D45*Assumptions!$B$11))</f>
        <v/>
      </c>
      <c r="E46" s="10" t="str">
        <f>IF(A46="","",('Emissions Factors'!$B$3/'Gasoline Hybrid Vehicles'!D46)*(B46*C46)/10^6)</f>
        <v/>
      </c>
    </row>
    <row r="47" spans="1:5" x14ac:dyDescent="0.3">
      <c r="A47" t="str">
        <f>'Emission Assumption Summary'!A47</f>
        <v/>
      </c>
      <c r="B47" s="11" t="str">
        <f>IF(A47="","",'Summary Sheet'!P47)</f>
        <v/>
      </c>
      <c r="C47" s="12" t="str">
        <f>IF(A47="","",C46+(C46*Assumptions!$B$17))</f>
        <v/>
      </c>
      <c r="D47" s="8" t="str">
        <f>IF(A47="","",D46+(D46*Assumptions!$B$11))</f>
        <v/>
      </c>
      <c r="E47" s="10" t="str">
        <f>IF(A47="","",('Emissions Factors'!$B$3/'Gasoline Hybrid Vehicles'!D47)*(B47*C47)/10^6)</f>
        <v/>
      </c>
    </row>
    <row r="48" spans="1:5" x14ac:dyDescent="0.3">
      <c r="A48" t="str">
        <f>'Emission Assumption Summary'!A48</f>
        <v/>
      </c>
      <c r="B48" s="11" t="str">
        <f>IF(A48="","",'Summary Sheet'!P48)</f>
        <v/>
      </c>
      <c r="C48" s="12" t="str">
        <f>IF(A48="","",C47+(C47*Assumptions!$B$17))</f>
        <v/>
      </c>
      <c r="D48" s="8" t="str">
        <f>IF(A48="","",D47+(D47*Assumptions!$B$11))</f>
        <v/>
      </c>
      <c r="E48" s="10" t="str">
        <f>IF(A48="","",('Emissions Factors'!$B$3/'Gasoline Hybrid Vehicles'!D48)*(B48*C48)/10^6)</f>
        <v/>
      </c>
    </row>
    <row r="49" spans="1:5" x14ac:dyDescent="0.3">
      <c r="A49" t="str">
        <f>'Emission Assumption Summary'!A49</f>
        <v/>
      </c>
      <c r="B49" s="11" t="str">
        <f>IF(A49="","",'Summary Sheet'!P49)</f>
        <v/>
      </c>
      <c r="C49" s="12" t="str">
        <f>IF(A49="","",C48+(C48*Assumptions!$B$17))</f>
        <v/>
      </c>
      <c r="D49" s="8" t="str">
        <f>IF(A49="","",D48+(D48*Assumptions!$B$11))</f>
        <v/>
      </c>
      <c r="E49" s="10" t="str">
        <f>IF(A49="","",('Emissions Factors'!$B$3/'Gasoline Hybrid Vehicles'!D49)*(B49*C49)/10^6)</f>
        <v/>
      </c>
    </row>
    <row r="50" spans="1:5" x14ac:dyDescent="0.3">
      <c r="A50" t="str">
        <f>'Emission Assumption Summary'!A50</f>
        <v/>
      </c>
      <c r="B50" s="11" t="str">
        <f>IF(A50="","",'Summary Sheet'!P50)</f>
        <v/>
      </c>
      <c r="C50" s="12" t="str">
        <f>IF(A50="","",C49+(C49*Assumptions!$B$17))</f>
        <v/>
      </c>
      <c r="D50" s="8" t="str">
        <f>IF(A50="","",D49+(D49*Assumptions!$B$11))</f>
        <v/>
      </c>
      <c r="E50" s="10" t="str">
        <f>IF(A50="","",('Emissions Factors'!$B$3/'Gasoline Hybrid Vehicles'!D50)*(B50*C50)/10^6)</f>
        <v/>
      </c>
    </row>
    <row r="51" spans="1:5" x14ac:dyDescent="0.3">
      <c r="A51" t="str">
        <f>'Emission Assumption Summary'!A51</f>
        <v/>
      </c>
      <c r="B51" s="11" t="str">
        <f>IF(A51="","",'Summary Sheet'!P51)</f>
        <v/>
      </c>
      <c r="C51" s="12" t="str">
        <f>IF(A51="","",C50+(C50*Assumptions!$B$17))</f>
        <v/>
      </c>
      <c r="D51" s="8" t="str">
        <f>IF(A51="","",D50+(D50*Assumptions!$B$11))</f>
        <v/>
      </c>
      <c r="E51" s="10" t="str">
        <f>IF(A51="","",('Emissions Factors'!$B$3/'Gasoline Hybrid Vehicles'!D51)*(B51*C51)/10^6)</f>
        <v/>
      </c>
    </row>
    <row r="52" spans="1:5" x14ac:dyDescent="0.3">
      <c r="A52" t="str">
        <f>'Emission Assumption Summary'!A52</f>
        <v/>
      </c>
      <c r="B52" s="11" t="str">
        <f>IF(A52="","",'Summary Sheet'!P52)</f>
        <v/>
      </c>
      <c r="C52" s="12" t="str">
        <f>IF(A52="","",C51+(C51*Assumptions!$B$17))</f>
        <v/>
      </c>
      <c r="D52" s="8" t="str">
        <f>IF(A52="","",D51+(D51*Assumptions!$B$11))</f>
        <v/>
      </c>
      <c r="E52" s="10" t="str">
        <f>IF(A52="","",('Emissions Factors'!$B$3/'Gasoline Hybrid Vehicles'!D52)*(B52*C52)/10^6)</f>
        <v/>
      </c>
    </row>
    <row r="53" spans="1:5" x14ac:dyDescent="0.3">
      <c r="A53" t="str">
        <f>'Emission Assumption Summary'!A53</f>
        <v/>
      </c>
      <c r="B53" s="11" t="str">
        <f>IF(A53="","",'Summary Sheet'!P53)</f>
        <v/>
      </c>
      <c r="C53" s="12" t="str">
        <f>IF(A53="","",C52+(C52*Assumptions!$B$17))</f>
        <v/>
      </c>
      <c r="D53" s="8" t="str">
        <f>IF(A53="","",D52+(D52*Assumptions!$B$11))</f>
        <v/>
      </c>
      <c r="E53" s="10" t="str">
        <f>IF(A53="","",('Emissions Factors'!$B$3/'Gasoline Hybrid Vehicles'!D53)*(B53*C53)/10^6)</f>
        <v/>
      </c>
    </row>
    <row r="54" spans="1:5" x14ac:dyDescent="0.3">
      <c r="A54" t="str">
        <f>'Emission Assumption Summary'!A54</f>
        <v/>
      </c>
      <c r="B54" s="11" t="str">
        <f>IF(A54="","",'Summary Sheet'!P54)</f>
        <v/>
      </c>
      <c r="C54" s="12" t="str">
        <f>IF(A54="","",C53+(C53*Assumptions!$B$17))</f>
        <v/>
      </c>
      <c r="D54" s="8" t="str">
        <f>IF(A54="","",D53+(D53*Assumptions!$B$11))</f>
        <v/>
      </c>
      <c r="E54" s="10" t="str">
        <f>IF(A54="","",('Emissions Factors'!$B$3/'Gasoline Hybrid Vehicles'!D54)*(B54*C54)/10^6)</f>
        <v/>
      </c>
    </row>
    <row r="55" spans="1:5" x14ac:dyDescent="0.3">
      <c r="A55" t="str">
        <f>'Emission Assumption Summary'!A55</f>
        <v/>
      </c>
      <c r="B55" s="11" t="str">
        <f>IF(A55="","",'Summary Sheet'!P55)</f>
        <v/>
      </c>
      <c r="C55" s="12" t="str">
        <f>IF(A55="","",C54+(C54*Assumptions!$B$17))</f>
        <v/>
      </c>
      <c r="D55" s="8" t="str">
        <f>IF(A55="","",D54+(D54*Assumptions!$B$11))</f>
        <v/>
      </c>
      <c r="E55" s="10" t="str">
        <f>IF(A55="","",('Emissions Factors'!$B$3/'Gasoline Hybrid Vehicles'!D55)*(B55*C55)/10^6)</f>
        <v/>
      </c>
    </row>
    <row r="56" spans="1:5" x14ac:dyDescent="0.3">
      <c r="A56" t="str">
        <f>'Emission Assumption Summary'!A56</f>
        <v/>
      </c>
      <c r="B56" s="11" t="str">
        <f>IF(A56="","",'Summary Sheet'!P56)</f>
        <v/>
      </c>
      <c r="C56" s="12" t="str">
        <f>IF(A56="","",C55+(C55*Assumptions!$B$17))</f>
        <v/>
      </c>
      <c r="D56" s="8" t="str">
        <f>IF(A56="","",D55+(D55*Assumptions!$B$11))</f>
        <v/>
      </c>
      <c r="E56" s="10" t="str">
        <f>IF(A56="","",('Emissions Factors'!$B$3/'Gasoline Hybrid Vehicles'!D56)*(B56*C56)/10^6)</f>
        <v/>
      </c>
    </row>
    <row r="57" spans="1:5" x14ac:dyDescent="0.3">
      <c r="A57" t="str">
        <f>'Emission Assumption Summary'!A57</f>
        <v/>
      </c>
      <c r="B57" s="11" t="str">
        <f>IF(A57="","",'Summary Sheet'!P57)</f>
        <v/>
      </c>
      <c r="C57" s="12" t="str">
        <f>IF(A57="","",C56+(C56*Assumptions!$B$17))</f>
        <v/>
      </c>
      <c r="D57" s="8" t="str">
        <f>IF(A57="","",D56+(D56*Assumptions!$B$11))</f>
        <v/>
      </c>
      <c r="E57" s="10" t="str">
        <f>IF(A57="","",('Emissions Factors'!$B$3/'Gasoline Hybrid Vehicles'!D57)*(B57*C57)/10^6)</f>
        <v/>
      </c>
    </row>
    <row r="58" spans="1:5" x14ac:dyDescent="0.3">
      <c r="A58" t="str">
        <f>'Emission Assumption Summary'!A58</f>
        <v/>
      </c>
      <c r="B58" s="11" t="str">
        <f>IF(A58="","",'Summary Sheet'!P58)</f>
        <v/>
      </c>
      <c r="C58" s="12" t="str">
        <f>IF(A58="","",C57+(C57*Assumptions!$B$17))</f>
        <v/>
      </c>
      <c r="D58" s="8" t="str">
        <f>IF(A58="","",D57+(D57*Assumptions!$B$11))</f>
        <v/>
      </c>
      <c r="E58" s="10" t="str">
        <f>IF(A58="","",('Emissions Factors'!$B$3/'Gasoline Hybrid Vehicles'!D58)*(B58*C58)/10^6)</f>
        <v/>
      </c>
    </row>
    <row r="59" spans="1:5" x14ac:dyDescent="0.3">
      <c r="A59" t="str">
        <f>'Emission Assumption Summary'!A59</f>
        <v/>
      </c>
      <c r="B59" s="11" t="str">
        <f>IF(A59="","",'Summary Sheet'!P59)</f>
        <v/>
      </c>
      <c r="C59" s="12" t="str">
        <f>IF(A59="","",C58+(C58*Assumptions!$B$17))</f>
        <v/>
      </c>
      <c r="D59" s="8" t="str">
        <f>IF(A59="","",D58+(D58*Assumptions!$B$11))</f>
        <v/>
      </c>
      <c r="E59" s="10" t="str">
        <f>IF(A59="","",('Emissions Factors'!$B$3/'Gasoline Hybrid Vehicles'!D59)*(B59*C59)/10^6)</f>
        <v/>
      </c>
    </row>
    <row r="60" spans="1:5" x14ac:dyDescent="0.3">
      <c r="A60" t="str">
        <f>'Emission Assumption Summary'!A60</f>
        <v/>
      </c>
      <c r="B60" s="11" t="str">
        <f>IF(A60="","",'Summary Sheet'!P60)</f>
        <v/>
      </c>
      <c r="C60" s="12" t="str">
        <f>IF(A60="","",C59+(C59*Assumptions!$B$17))</f>
        <v/>
      </c>
      <c r="D60" s="8" t="str">
        <f>IF(A60="","",D59+(D59*Assumptions!$B$11))</f>
        <v/>
      </c>
      <c r="E60" s="10" t="str">
        <f>IF(A60="","",('Emissions Factors'!$B$3/'Gasoline Hybrid Vehicles'!D60)*(B60*C60)/10^6)</f>
        <v/>
      </c>
    </row>
    <row r="61" spans="1:5" x14ac:dyDescent="0.3">
      <c r="A61" t="str">
        <f>'Emission Assumption Summary'!A61</f>
        <v/>
      </c>
      <c r="B61" s="11" t="str">
        <f>IF(A61="","",'Summary Sheet'!P61)</f>
        <v/>
      </c>
      <c r="C61" s="12" t="str">
        <f>IF(A61="","",C60+(C60*Assumptions!$B$17))</f>
        <v/>
      </c>
      <c r="D61" s="8" t="str">
        <f>IF(A61="","",D60+(D60*Assumptions!$B$11))</f>
        <v/>
      </c>
      <c r="E61" s="10" t="str">
        <f>IF(A61="","",('Emissions Factors'!$B$3/'Gasoline Hybrid Vehicles'!D61)*(B61*C61)/10^6)</f>
        <v/>
      </c>
    </row>
    <row r="62" spans="1:5" x14ac:dyDescent="0.3">
      <c r="A62" t="str">
        <f>'Emission Assumption Summary'!A62</f>
        <v/>
      </c>
      <c r="B62" s="11" t="str">
        <f>IF(A62="","",'Summary Sheet'!P62)</f>
        <v/>
      </c>
      <c r="C62" s="12" t="str">
        <f>IF(A62="","",C61+(C61*Assumptions!$B$17))</f>
        <v/>
      </c>
      <c r="D62" s="8" t="str">
        <f>IF(A62="","",D61+(D61*Assumptions!$B$11))</f>
        <v/>
      </c>
      <c r="E62" s="10" t="str">
        <f>IF(A62="","",('Emissions Factors'!$B$3/'Gasoline Hybrid Vehicles'!D62)*(B62*C62)/10^6)</f>
        <v/>
      </c>
    </row>
    <row r="63" spans="1:5" x14ac:dyDescent="0.3">
      <c r="A63" t="str">
        <f>'Emission Assumption Summary'!A63</f>
        <v/>
      </c>
      <c r="B63" s="11" t="str">
        <f>IF(A63="","",'Summary Sheet'!P63)</f>
        <v/>
      </c>
      <c r="C63" s="12" t="str">
        <f>IF(A63="","",C62+(C62*Assumptions!$B$17))</f>
        <v/>
      </c>
      <c r="D63" s="8" t="str">
        <f>IF(A63="","",D62+(D62*Assumptions!$B$11))</f>
        <v/>
      </c>
      <c r="E63" s="10" t="str">
        <f>IF(A63="","",('Emissions Factors'!$B$3/'Gasoline Hybrid Vehicles'!D63)*(B63*C63)/10^6)</f>
        <v/>
      </c>
    </row>
    <row r="64" spans="1:5" x14ac:dyDescent="0.3">
      <c r="A64" t="str">
        <f>'Emission Assumption Summary'!A64</f>
        <v/>
      </c>
      <c r="B64" s="11" t="str">
        <f>IF(A64="","",'Summary Sheet'!P64)</f>
        <v/>
      </c>
      <c r="C64" s="12" t="str">
        <f>IF(A64="","",C63+(C63*Assumptions!$B$17))</f>
        <v/>
      </c>
      <c r="D64" s="8" t="str">
        <f>IF(A64="","",D63+(D63*Assumptions!$B$11))</f>
        <v/>
      </c>
      <c r="E64" s="10" t="str">
        <f>IF(A64="","",('Emissions Factors'!$B$3/'Gasoline Hybrid Vehicles'!D64)*(B64*C64)/10^6)</f>
        <v/>
      </c>
    </row>
    <row r="65" spans="1:5" x14ac:dyDescent="0.3">
      <c r="A65" t="str">
        <f>'Emission Assumption Summary'!A65</f>
        <v/>
      </c>
      <c r="B65" s="11" t="str">
        <f>IF(A65="","",'Summary Sheet'!P65)</f>
        <v/>
      </c>
      <c r="C65" s="12" t="str">
        <f>IF(A65="","",C64+(C64*Assumptions!$B$17))</f>
        <v/>
      </c>
      <c r="D65" s="8" t="str">
        <f>IF(A65="","",D64+(D64*Assumptions!$B$11))</f>
        <v/>
      </c>
      <c r="E65" s="10" t="str">
        <f>IF(A65="","",('Emissions Factors'!$B$3/'Gasoline Hybrid Vehicles'!D65)*(B65*C65)/10^6)</f>
        <v/>
      </c>
    </row>
    <row r="66" spans="1:5" x14ac:dyDescent="0.3">
      <c r="A66" t="str">
        <f>'Emission Assumption Summary'!A66</f>
        <v/>
      </c>
      <c r="B66" s="11" t="str">
        <f>IF(A66="","",'Summary Sheet'!P66)</f>
        <v/>
      </c>
      <c r="C66" s="12" t="str">
        <f>IF(A66="","",C65+(C65*Assumptions!$B$17))</f>
        <v/>
      </c>
      <c r="D66" s="8" t="str">
        <f>IF(A66="","",D65+(D65*Assumptions!$B$11))</f>
        <v/>
      </c>
      <c r="E66" s="10" t="str">
        <f>IF(A66="","",('Emissions Factors'!$B$3/'Gasoline Hybrid Vehicles'!D66)*(B66*C66)/10^6)</f>
        <v/>
      </c>
    </row>
    <row r="67" spans="1:5" x14ac:dyDescent="0.3">
      <c r="A67" t="str">
        <f>'Emission Assumption Summary'!A67</f>
        <v/>
      </c>
      <c r="B67" s="11" t="str">
        <f>IF(A67="","",'Summary Sheet'!P67)</f>
        <v/>
      </c>
      <c r="C67" s="12" t="str">
        <f>IF(A67="","",C66+(C66*Assumptions!$B$17))</f>
        <v/>
      </c>
      <c r="D67" s="8" t="str">
        <f>IF(A67="","",D66+(D66*Assumptions!$B$11))</f>
        <v/>
      </c>
      <c r="E67" s="10" t="str">
        <f>IF(A67="","",('Emissions Factors'!$B$3/'Gasoline Hybrid Vehicles'!D67)*(B67*C67)/10^6)</f>
        <v/>
      </c>
    </row>
    <row r="68" spans="1:5" x14ac:dyDescent="0.3">
      <c r="A68" t="str">
        <f>'Emission Assumption Summary'!A68</f>
        <v/>
      </c>
      <c r="B68" s="11" t="str">
        <f>IF(A68="","",'Summary Sheet'!P68)</f>
        <v/>
      </c>
      <c r="C68" s="12" t="str">
        <f>IF(A68="","",C67+(C67*Assumptions!$B$17))</f>
        <v/>
      </c>
      <c r="D68" s="8" t="str">
        <f>IF(A68="","",D67+(D67*Assumptions!$B$11))</f>
        <v/>
      </c>
      <c r="E68" s="10" t="str">
        <f>IF(A68="","",('Emissions Factors'!$B$3/'Gasoline Hybrid Vehicles'!D68)*(B68*C68)/10^6)</f>
        <v/>
      </c>
    </row>
    <row r="69" spans="1:5" x14ac:dyDescent="0.3">
      <c r="A69" t="str">
        <f>'Emission Assumption Summary'!A69</f>
        <v/>
      </c>
      <c r="B69" s="11" t="str">
        <f>IF(A69="","",'Summary Sheet'!P69)</f>
        <v/>
      </c>
      <c r="C69" s="12" t="str">
        <f>IF(A69="","",C68+(C68*Assumptions!$B$17))</f>
        <v/>
      </c>
      <c r="D69" s="8" t="str">
        <f>IF(A69="","",D68+(D68*Assumptions!$B$11))</f>
        <v/>
      </c>
      <c r="E69" s="10" t="str">
        <f>IF(A69="","",('Emissions Factors'!$B$3/'Gasoline Hybrid Vehicles'!D69)*(B69*C69)/10^6)</f>
        <v/>
      </c>
    </row>
    <row r="70" spans="1:5" x14ac:dyDescent="0.3">
      <c r="A70" t="str">
        <f>'Emission Assumption Summary'!A70</f>
        <v/>
      </c>
      <c r="B70" s="11" t="str">
        <f>IF(A70="","",'Summary Sheet'!P70)</f>
        <v/>
      </c>
      <c r="C70" s="12" t="str">
        <f>IF(A70="","",C69+(C69*Assumptions!$B$17))</f>
        <v/>
      </c>
      <c r="D70" s="8" t="str">
        <f>IF(A70="","",D69+(D69*Assumptions!$B$11))</f>
        <v/>
      </c>
      <c r="E70" s="10" t="str">
        <f>IF(A70="","",('Emissions Factors'!$B$3/'Gasoline Hybrid Vehicles'!D70)*(B70*C70)/10^6)</f>
        <v/>
      </c>
    </row>
    <row r="71" spans="1:5" x14ac:dyDescent="0.3">
      <c r="A71" t="str">
        <f>'Emission Assumption Summary'!A71</f>
        <v/>
      </c>
      <c r="B71" s="11" t="str">
        <f>IF(A71="","",'Summary Sheet'!P71)</f>
        <v/>
      </c>
      <c r="C71" s="12" t="str">
        <f>IF(A71="","",C70+(C70*Assumptions!$B$17))</f>
        <v/>
      </c>
      <c r="D71" s="8" t="str">
        <f>IF(A71="","",D70+(D70*Assumptions!$B$11))</f>
        <v/>
      </c>
      <c r="E71" s="10" t="str">
        <f>IF(A71="","",('Emissions Factors'!$B$3/'Gasoline Hybrid Vehicles'!D71)*(B71*C71)/10^6)</f>
        <v/>
      </c>
    </row>
    <row r="72" spans="1:5" x14ac:dyDescent="0.3">
      <c r="A72" t="str">
        <f>'Emission Assumption Summary'!A72</f>
        <v/>
      </c>
      <c r="B72" s="11" t="str">
        <f>IF(A72="","",'Summary Sheet'!P72)</f>
        <v/>
      </c>
      <c r="C72" s="12" t="str">
        <f>IF(A72="","",C71+(C71*Assumptions!$B$17))</f>
        <v/>
      </c>
      <c r="D72" s="8" t="str">
        <f>IF(A72="","",D71+(D71*Assumptions!$B$11))</f>
        <v/>
      </c>
      <c r="E72" s="10" t="str">
        <f>IF(A72="","",('Emissions Factors'!$B$3/'Gasoline Hybrid Vehicles'!D72)*(B72*C72)/10^6)</f>
        <v/>
      </c>
    </row>
    <row r="73" spans="1:5" x14ac:dyDescent="0.3">
      <c r="A73" t="str">
        <f>'Emission Assumption Summary'!A73</f>
        <v/>
      </c>
      <c r="B73" s="11" t="str">
        <f>IF(A73="","",'Summary Sheet'!P73)</f>
        <v/>
      </c>
      <c r="C73" s="12" t="str">
        <f>IF(A73="","",C72+(C72*Assumptions!$B$17))</f>
        <v/>
      </c>
      <c r="D73" s="8" t="str">
        <f>IF(A73="","",D72+(D72*Assumptions!$B$11))</f>
        <v/>
      </c>
      <c r="E73" s="10" t="str">
        <f>IF(A73="","",('Emissions Factors'!$B$3/'Gasoline Hybrid Vehicles'!D73)*(B73*C73)/10^6)</f>
        <v/>
      </c>
    </row>
    <row r="74" spans="1:5" x14ac:dyDescent="0.3">
      <c r="A74" t="str">
        <f>'Emission Assumption Summary'!A74</f>
        <v/>
      </c>
      <c r="B74" s="11" t="str">
        <f>IF(A74="","",'Summary Sheet'!P74)</f>
        <v/>
      </c>
      <c r="C74" s="12" t="str">
        <f>IF(A74="","",C73+(C73*Assumptions!$B$17))</f>
        <v/>
      </c>
      <c r="D74" s="8" t="str">
        <f>IF(A74="","",D73+(D73*Assumptions!$B$11))</f>
        <v/>
      </c>
      <c r="E74" s="10" t="str">
        <f>IF(A74="","",('Emissions Factors'!$B$3/'Gasoline Hybrid Vehicles'!D74)*(B74*C74)/10^6)</f>
        <v/>
      </c>
    </row>
    <row r="75" spans="1:5" x14ac:dyDescent="0.3">
      <c r="A75" t="str">
        <f>'Emission Assumption Summary'!A75</f>
        <v/>
      </c>
      <c r="B75" s="11" t="str">
        <f>IF(A75="","",'Summary Sheet'!P75)</f>
        <v/>
      </c>
      <c r="C75" s="12" t="str">
        <f>IF(A75="","",C74+(C74*Assumptions!$B$17))</f>
        <v/>
      </c>
      <c r="D75" s="8" t="str">
        <f>IF(A75="","",D74+(D74*Assumptions!$B$11))</f>
        <v/>
      </c>
      <c r="E75" s="10" t="str">
        <f>IF(A75="","",('Emissions Factors'!$B$3/'Gasoline Hybrid Vehicles'!D75)*(B75*C75)/10^6)</f>
        <v/>
      </c>
    </row>
    <row r="76" spans="1:5" x14ac:dyDescent="0.3">
      <c r="A76" t="str">
        <f>'Emission Assumption Summary'!A76</f>
        <v/>
      </c>
      <c r="B76" s="11" t="str">
        <f>IF(A76="","",'Summary Sheet'!P76)</f>
        <v/>
      </c>
      <c r="C76" s="12" t="str">
        <f>IF(A76="","",C75+(C75*Assumptions!$B$17))</f>
        <v/>
      </c>
      <c r="D76" s="8" t="str">
        <f>IF(A76="","",D75+(D75*Assumptions!$B$11))</f>
        <v/>
      </c>
      <c r="E76" s="10" t="str">
        <f>IF(A76="","",('Emissions Factors'!$B$3/'Gasoline Hybrid Vehicles'!D76)*(B76*C76)/10^6)</f>
        <v/>
      </c>
    </row>
    <row r="77" spans="1:5" x14ac:dyDescent="0.3">
      <c r="A77" t="str">
        <f>'Emission Assumption Summary'!A77</f>
        <v/>
      </c>
      <c r="B77" s="11" t="str">
        <f>IF(A77="","",'Summary Sheet'!P77)</f>
        <v/>
      </c>
      <c r="C77" s="12" t="str">
        <f>IF(A77="","",C76+(C76*Assumptions!$B$17))</f>
        <v/>
      </c>
      <c r="D77" s="8" t="str">
        <f>IF(A77="","",D76+(D76*Assumptions!$B$11))</f>
        <v/>
      </c>
      <c r="E77" s="10" t="str">
        <f>IF(A77="","",('Emissions Factors'!$B$3/'Gasoline Hybrid Vehicles'!D77)*(B77*C77)/10^6)</f>
        <v/>
      </c>
    </row>
    <row r="78" spans="1:5" x14ac:dyDescent="0.3">
      <c r="A78" t="str">
        <f>'Emission Assumption Summary'!A78</f>
        <v/>
      </c>
      <c r="B78" s="11" t="str">
        <f>IF(A78="","",'Summary Sheet'!P78)</f>
        <v/>
      </c>
      <c r="C78" s="12" t="str">
        <f>IF(A78="","",C77+(C77*Assumptions!$B$17))</f>
        <v/>
      </c>
      <c r="D78" s="8" t="str">
        <f>IF(A78="","",D77+(D77*Assumptions!$B$11))</f>
        <v/>
      </c>
      <c r="E78" s="10" t="str">
        <f>IF(A78="","",('Emissions Factors'!$B$3/'Gasoline Hybrid Vehicles'!D78)*(B78*C78)/10^6)</f>
        <v/>
      </c>
    </row>
    <row r="79" spans="1:5" x14ac:dyDescent="0.3">
      <c r="A79" t="str">
        <f>'Emission Assumption Summary'!A79</f>
        <v/>
      </c>
      <c r="B79" s="11" t="str">
        <f>IF(A79="","",'Summary Sheet'!P79)</f>
        <v/>
      </c>
      <c r="C79" s="12" t="str">
        <f>IF(A79="","",C78+(C78*Assumptions!$B$17))</f>
        <v/>
      </c>
      <c r="D79" s="8" t="str">
        <f>IF(A79="","",D78+(D78*Assumptions!$B$11))</f>
        <v/>
      </c>
      <c r="E79" s="10" t="str">
        <f>IF(A79="","",('Emissions Factors'!$B$3/'Gasoline Hybrid Vehicles'!D79)*(B79*C79)/10^6)</f>
        <v/>
      </c>
    </row>
    <row r="80" spans="1:5" x14ac:dyDescent="0.3">
      <c r="A80" t="str">
        <f>'Emission Assumption Summary'!A80</f>
        <v/>
      </c>
      <c r="B80" s="11" t="str">
        <f>IF(A80="","",'Summary Sheet'!P80)</f>
        <v/>
      </c>
      <c r="C80" s="12" t="str">
        <f>IF(A80="","",C79+(C79*Assumptions!$B$17))</f>
        <v/>
      </c>
      <c r="D80" s="8" t="str">
        <f>IF(A80="","",D79+(D79*Assumptions!$B$11))</f>
        <v/>
      </c>
      <c r="E80" s="10" t="str">
        <f>IF(A80="","",('Emissions Factors'!$B$3/'Gasoline Hybrid Vehicles'!D80)*(B80*C80)/10^6)</f>
        <v/>
      </c>
    </row>
    <row r="81" spans="1:5" x14ac:dyDescent="0.3">
      <c r="A81" t="str">
        <f>'Emission Assumption Summary'!A81</f>
        <v/>
      </c>
      <c r="B81" s="11" t="str">
        <f>IF(A81="","",'Summary Sheet'!P81)</f>
        <v/>
      </c>
      <c r="C81" s="12" t="str">
        <f>IF(A81="","",C80+(C80*Assumptions!$B$17))</f>
        <v/>
      </c>
      <c r="D81" s="8" t="str">
        <f>IF(A81="","",D80+(D80*Assumptions!$B$11))</f>
        <v/>
      </c>
      <c r="E81" s="10" t="str">
        <f>IF(A81="","",('Emissions Factors'!$B$3/'Gasoline Hybrid Vehicles'!D81)*(B81*C81)/10^6)</f>
        <v/>
      </c>
    </row>
    <row r="82" spans="1:5" x14ac:dyDescent="0.3">
      <c r="A82" t="str">
        <f>'Emission Assumption Summary'!A82</f>
        <v/>
      </c>
      <c r="B82" s="11" t="str">
        <f>IF(A82="","",'Summary Sheet'!P82)</f>
        <v/>
      </c>
      <c r="C82" s="12" t="str">
        <f>IF(A82="","",C81+(C81*Assumptions!$B$17))</f>
        <v/>
      </c>
      <c r="D82" s="8" t="str">
        <f>IF(A82="","",D81+(D81*Assumptions!$B$11))</f>
        <v/>
      </c>
      <c r="E82" s="10" t="str">
        <f>IF(A82="","",('Emissions Factors'!$B$3/'Gasoline Hybrid Vehicles'!D82)*(B82*C82)/10^6)</f>
        <v/>
      </c>
    </row>
    <row r="83" spans="1:5" x14ac:dyDescent="0.3">
      <c r="A83" t="str">
        <f>'Emission Assumption Summary'!A83</f>
        <v/>
      </c>
      <c r="B83" s="11" t="str">
        <f>IF(A83="","",'Summary Sheet'!P83)</f>
        <v/>
      </c>
      <c r="C83" s="12" t="str">
        <f>IF(A83="","",C82+(C82*Assumptions!$B$17))</f>
        <v/>
      </c>
      <c r="D83" s="8" t="str">
        <f>IF(A83="","",D82+(D82*Assumptions!$B$11))</f>
        <v/>
      </c>
      <c r="E83" s="10" t="str">
        <f>IF(A83="","",('Emissions Factors'!$B$3/'Gasoline Hybrid Vehicles'!D83)*(B83*C83)/10^6)</f>
        <v/>
      </c>
    </row>
    <row r="84" spans="1:5" x14ac:dyDescent="0.3">
      <c r="A84" t="str">
        <f>'Emission Assumption Summary'!A84</f>
        <v/>
      </c>
      <c r="B84" s="11" t="str">
        <f>IF(A84="","",'Summary Sheet'!P84)</f>
        <v/>
      </c>
      <c r="C84" s="12" t="str">
        <f>IF(A84="","",C83+(C83*Assumptions!$B$17))</f>
        <v/>
      </c>
      <c r="D84" s="8" t="str">
        <f>IF(A84="","",D83+(D83*Assumptions!$B$11))</f>
        <v/>
      </c>
      <c r="E84" s="10" t="str">
        <f>IF(A84="","",('Emissions Factors'!$B$3/'Gasoline Hybrid Vehicles'!D84)*(B84*C84)/10^6)</f>
        <v/>
      </c>
    </row>
    <row r="85" spans="1:5" x14ac:dyDescent="0.3">
      <c r="A85" t="str">
        <f>'Emission Assumption Summary'!A85</f>
        <v/>
      </c>
      <c r="B85" s="11" t="str">
        <f>IF(A85="","",'Summary Sheet'!P85)</f>
        <v/>
      </c>
      <c r="C85" s="12" t="str">
        <f>IF(A85="","",C84+(C84*Assumptions!$B$17))</f>
        <v/>
      </c>
      <c r="D85" s="8" t="str">
        <f>IF(A85="","",D84+(D84*Assumptions!$B$11))</f>
        <v/>
      </c>
      <c r="E85" s="10" t="str">
        <f>IF(A85="","",('Emissions Factors'!$B$3/'Gasoline Hybrid Vehicles'!D85)*(B85*C85)/10^6)</f>
        <v/>
      </c>
    </row>
    <row r="86" spans="1:5" x14ac:dyDescent="0.3">
      <c r="A86" t="str">
        <f>'Emission Assumption Summary'!A86</f>
        <v/>
      </c>
      <c r="B86" s="11" t="str">
        <f>IF(A86="","",'Summary Sheet'!P86)</f>
        <v/>
      </c>
      <c r="C86" s="12" t="str">
        <f>IF(A86="","",C85+(C85*Assumptions!$B$17))</f>
        <v/>
      </c>
      <c r="D86" s="8" t="str">
        <f>IF(A86="","",D85+(D85*Assumptions!$B$11))</f>
        <v/>
      </c>
      <c r="E86" s="10" t="str">
        <f>IF(A86="","",('Emissions Factors'!$B$3/'Gasoline Hybrid Vehicles'!D86)*(B86*C86)/10^6)</f>
        <v/>
      </c>
    </row>
    <row r="87" spans="1:5" x14ac:dyDescent="0.3">
      <c r="A87" t="str">
        <f>'Emission Assumption Summary'!A87</f>
        <v/>
      </c>
      <c r="B87" s="11" t="str">
        <f>IF(A87="","",'Summary Sheet'!P87)</f>
        <v/>
      </c>
      <c r="C87" s="12" t="str">
        <f>IF(A87="","",C86+(C86*Assumptions!$B$17))</f>
        <v/>
      </c>
      <c r="D87" s="8" t="str">
        <f>IF(A87="","",D86+(D86*Assumptions!$B$11))</f>
        <v/>
      </c>
      <c r="E87" s="10" t="str">
        <f>IF(A87="","",('Emissions Factors'!$B$3/'Gasoline Hybrid Vehicles'!D87)*(B87*C87)/10^6)</f>
        <v/>
      </c>
    </row>
    <row r="88" spans="1:5" x14ac:dyDescent="0.3">
      <c r="A88" t="str">
        <f>'Emission Assumption Summary'!A88</f>
        <v/>
      </c>
      <c r="B88" s="11" t="str">
        <f>IF(A88="","",'Summary Sheet'!P88)</f>
        <v/>
      </c>
      <c r="C88" s="12" t="str">
        <f>IF(A88="","",C87+(C87*Assumptions!$B$17))</f>
        <v/>
      </c>
      <c r="D88" s="8" t="str">
        <f>IF(A88="","",D87+(D87*Assumptions!$B$11))</f>
        <v/>
      </c>
      <c r="E88" s="10" t="str">
        <f>IF(A88="","",('Emissions Factors'!$B$3/'Gasoline Hybrid Vehicles'!D88)*(B88*C88)/10^6)</f>
        <v/>
      </c>
    </row>
    <row r="89" spans="1:5" x14ac:dyDescent="0.3">
      <c r="A89" t="str">
        <f>'Emission Assumption Summary'!A89</f>
        <v/>
      </c>
      <c r="B89" s="11" t="str">
        <f>IF(A89="","",'Summary Sheet'!P89)</f>
        <v/>
      </c>
      <c r="C89" s="12" t="str">
        <f>IF(A89="","",C88+(C88*Assumptions!$B$17))</f>
        <v/>
      </c>
      <c r="D89" s="8" t="str">
        <f>IF(A89="","",D88+(D88*Assumptions!$B$11))</f>
        <v/>
      </c>
      <c r="E89" s="10" t="str">
        <f>IF(A89="","",('Emissions Factors'!$B$3/'Gasoline Hybrid Vehicles'!D89)*(B89*C89)/10^6)</f>
        <v/>
      </c>
    </row>
    <row r="90" spans="1:5" x14ac:dyDescent="0.3">
      <c r="A90" t="str">
        <f>'Emission Assumption Summary'!A90</f>
        <v/>
      </c>
      <c r="B90" s="11" t="str">
        <f>IF(A90="","",'Summary Sheet'!P90)</f>
        <v/>
      </c>
      <c r="C90" s="12" t="str">
        <f>IF(A90="","",C89+(C89*Assumptions!$B$17))</f>
        <v/>
      </c>
      <c r="D90" s="8" t="str">
        <f>IF(A90="","",D89+(D89*Assumptions!$B$11))</f>
        <v/>
      </c>
      <c r="E90" s="10" t="str">
        <f>IF(A90="","",('Emissions Factors'!$B$3/'Gasoline Hybrid Vehicles'!D90)*(B90*C90)/10^6)</f>
        <v/>
      </c>
    </row>
    <row r="91" spans="1:5" x14ac:dyDescent="0.3">
      <c r="A91" t="str">
        <f>'Emission Assumption Summary'!A91</f>
        <v/>
      </c>
      <c r="B91" s="11" t="str">
        <f>IF(A91="","",'Summary Sheet'!P91)</f>
        <v/>
      </c>
      <c r="C91" s="12" t="str">
        <f>IF(A91="","",C90+(C90*Assumptions!$B$17))</f>
        <v/>
      </c>
      <c r="D91" s="8" t="str">
        <f>IF(A91="","",D90+(D90*Assumptions!$B$11))</f>
        <v/>
      </c>
      <c r="E91" s="10" t="str">
        <f>IF(A91="","",('Emissions Factors'!$B$3/'Gasoline Hybrid Vehicles'!D91)*(B91*C91)/10^6)</f>
        <v/>
      </c>
    </row>
    <row r="92" spans="1:5" x14ac:dyDescent="0.3">
      <c r="A92" t="str">
        <f>'Emission Assumption Summary'!A92</f>
        <v/>
      </c>
      <c r="B92" s="11" t="str">
        <f>IF(A92="","",'Summary Sheet'!P92)</f>
        <v/>
      </c>
      <c r="C92" s="12" t="str">
        <f>IF(A92="","",C91+(C91*Assumptions!$B$17))</f>
        <v/>
      </c>
      <c r="D92" s="8" t="str">
        <f>IF(A92="","",D91+(D91*Assumptions!$B$11))</f>
        <v/>
      </c>
      <c r="E92" s="10" t="str">
        <f>IF(A92="","",('Emissions Factors'!$B$3/'Gasoline Hybrid Vehicles'!D92)*(B92*C92)/10^6)</f>
        <v/>
      </c>
    </row>
    <row r="93" spans="1:5" x14ac:dyDescent="0.3">
      <c r="A93" t="str">
        <f>'Emission Assumption Summary'!A93</f>
        <v/>
      </c>
      <c r="B93" s="11" t="str">
        <f>IF(A93="","",'Summary Sheet'!P93)</f>
        <v/>
      </c>
      <c r="C93" s="12" t="str">
        <f>IF(A93="","",C92+(C92*Assumptions!$B$17))</f>
        <v/>
      </c>
      <c r="D93" s="8" t="str">
        <f>IF(A93="","",D92+(D92*Assumptions!$B$11))</f>
        <v/>
      </c>
      <c r="E93" s="10" t="str">
        <f>IF(A93="","",('Emissions Factors'!$B$3/'Gasoline Hybrid Vehicles'!D93)*(B93*C93)/10^6)</f>
        <v/>
      </c>
    </row>
    <row r="94" spans="1:5" x14ac:dyDescent="0.3">
      <c r="A94" t="str">
        <f>'Emission Assumption Summary'!A94</f>
        <v/>
      </c>
      <c r="B94" s="11" t="str">
        <f>IF(A94="","",'Summary Sheet'!P94)</f>
        <v/>
      </c>
      <c r="C94" s="12" t="str">
        <f>IF(A94="","",C93+(C93*Assumptions!$B$17))</f>
        <v/>
      </c>
      <c r="D94" s="8" t="str">
        <f>IF(A94="","",D93+(D93*Assumptions!$B$11))</f>
        <v/>
      </c>
      <c r="E94" s="10" t="str">
        <f>IF(A94="","",('Emissions Factors'!$B$3/'Gasoline Hybrid Vehicles'!D94)*(B94*C94)/10^6)</f>
        <v/>
      </c>
    </row>
    <row r="95" spans="1:5" x14ac:dyDescent="0.3">
      <c r="A95" t="str">
        <f>'Emission Assumption Summary'!A95</f>
        <v/>
      </c>
      <c r="B95" s="11" t="str">
        <f>IF(A95="","",'Summary Sheet'!P95)</f>
        <v/>
      </c>
      <c r="C95" s="12" t="str">
        <f>IF(A95="","",C94+(C94*Assumptions!$B$17))</f>
        <v/>
      </c>
      <c r="D95" s="8" t="str">
        <f>IF(A95="","",D94+(D94*Assumptions!$B$11))</f>
        <v/>
      </c>
      <c r="E95" s="10" t="str">
        <f>IF(A95="","",('Emissions Factors'!$B$3/'Gasoline Hybrid Vehicles'!D95)*(B95*C95)/10^6)</f>
        <v/>
      </c>
    </row>
    <row r="96" spans="1:5" x14ac:dyDescent="0.3">
      <c r="A96" t="str">
        <f>'Emission Assumption Summary'!A96</f>
        <v/>
      </c>
      <c r="B96" s="11" t="str">
        <f>IF(A96="","",'Summary Sheet'!P96)</f>
        <v/>
      </c>
      <c r="C96" s="12" t="str">
        <f>IF(A96="","",C95+(C95*Assumptions!$B$17))</f>
        <v/>
      </c>
      <c r="D96" s="8" t="str">
        <f>IF(A96="","",D95+(D95*Assumptions!$B$11))</f>
        <v/>
      </c>
      <c r="E96" s="10" t="str">
        <f>IF(A96="","",('Emissions Factors'!$B$3/'Gasoline Hybrid Vehicles'!D96)*(B96*C96)/10^6)</f>
        <v/>
      </c>
    </row>
    <row r="97" spans="1:5" x14ac:dyDescent="0.3">
      <c r="A97" t="str">
        <f>'Emission Assumption Summary'!A97</f>
        <v/>
      </c>
      <c r="B97" s="11" t="str">
        <f>IF(A97="","",'Summary Sheet'!P97)</f>
        <v/>
      </c>
      <c r="C97" s="12" t="str">
        <f>IF(A97="","",C96+(C96*Assumptions!$B$17))</f>
        <v/>
      </c>
      <c r="D97" s="8" t="str">
        <f>IF(A97="","",D96+(D96*Assumptions!$B$11))</f>
        <v/>
      </c>
      <c r="E97" s="10" t="str">
        <f>IF(A97="","",('Emissions Factors'!$B$3/'Gasoline Hybrid Vehicles'!D97)*(B97*C97)/10^6)</f>
        <v/>
      </c>
    </row>
    <row r="98" spans="1:5" x14ac:dyDescent="0.3">
      <c r="A98" t="str">
        <f>'Emission Assumption Summary'!A98</f>
        <v/>
      </c>
      <c r="B98" s="11" t="str">
        <f>IF(A98="","",'Summary Sheet'!P98)</f>
        <v/>
      </c>
      <c r="C98" s="12" t="str">
        <f>IF(A98="","",C97+(C97*Assumptions!$B$17))</f>
        <v/>
      </c>
      <c r="D98" s="8" t="str">
        <f>IF(A98="","",D97+(D97*Assumptions!$B$11))</f>
        <v/>
      </c>
      <c r="E98" s="10" t="str">
        <f>IF(A98="","",('Emissions Factors'!$B$3/'Gasoline Hybrid Vehicles'!D98)*(B98*C98)/10^6)</f>
        <v/>
      </c>
    </row>
    <row r="99" spans="1:5" x14ac:dyDescent="0.3">
      <c r="A99" t="str">
        <f>'Emission Assumption Summary'!A99</f>
        <v/>
      </c>
      <c r="B99" s="11" t="str">
        <f>IF(A99="","",'Summary Sheet'!P99)</f>
        <v/>
      </c>
      <c r="C99" s="12" t="str">
        <f>IF(A99="","",C98+(C98*Assumptions!$B$17))</f>
        <v/>
      </c>
      <c r="D99" s="8" t="str">
        <f>IF(A99="","",D98+(D98*Assumptions!$B$11))</f>
        <v/>
      </c>
      <c r="E99" s="10" t="str">
        <f>IF(A99="","",('Emissions Factors'!$B$3/'Gasoline Hybrid Vehicles'!D99)*(B99*C99)/10^6)</f>
        <v/>
      </c>
    </row>
    <row r="100" spans="1:5" x14ac:dyDescent="0.3">
      <c r="A100" t="str">
        <f>'Emission Assumption Summary'!A100</f>
        <v/>
      </c>
      <c r="B100" s="11" t="str">
        <f>IF(A100="","",'Summary Sheet'!P100)</f>
        <v/>
      </c>
      <c r="C100" s="12" t="str">
        <f>IF(A100="","",C99+(C99*Assumptions!$B$17))</f>
        <v/>
      </c>
      <c r="D100" s="8" t="str">
        <f>IF(A100="","",D99+(D99*Assumptions!$B$11))</f>
        <v/>
      </c>
      <c r="E100" s="10" t="str">
        <f>IF(A100="","",('Emissions Factors'!$B$3/'Gasoline Hybrid Vehicles'!D100)*(B100*C100)/10^6)</f>
        <v/>
      </c>
    </row>
    <row r="101" spans="1:5" x14ac:dyDescent="0.3">
      <c r="A101" t="str">
        <f>'Emission Assumption Summary'!A101</f>
        <v/>
      </c>
      <c r="B101" s="11" t="str">
        <f>IF(A101="","",'Summary Sheet'!P101)</f>
        <v/>
      </c>
      <c r="C101" s="12" t="str">
        <f>IF(A101="","",C100+(C100*Assumptions!$B$17))</f>
        <v/>
      </c>
      <c r="D101" s="8" t="str">
        <f>IF(A101="","",D100+(D100*Assumptions!$B$11))</f>
        <v/>
      </c>
      <c r="E101" s="10" t="str">
        <f>IF(A101="","",('Emissions Factors'!$B$3/'Gasoline Hybrid Vehicles'!D101)*(B101*C101)/10^6)</f>
        <v/>
      </c>
    </row>
    <row r="102" spans="1:5" x14ac:dyDescent="0.3">
      <c r="A102" t="str">
        <f>'Emission Assumption Summary'!A102</f>
        <v/>
      </c>
      <c r="B102" s="11" t="str">
        <f>IF(A102="","",'Summary Sheet'!P102)</f>
        <v/>
      </c>
      <c r="C102" s="12" t="str">
        <f>IF(A102="","",C101+(C101*Assumptions!$B$17))</f>
        <v/>
      </c>
      <c r="D102" s="8" t="str">
        <f>IF(A102="","",D101+(D101*Assumptions!$B$11))</f>
        <v/>
      </c>
      <c r="E102" s="10" t="str">
        <f>IF(A102="","",('Emissions Factors'!$B$3/'Gasoline Hybrid Vehicles'!D102)*(B102*C102)/10^6)</f>
        <v/>
      </c>
    </row>
    <row r="103" spans="1:5" x14ac:dyDescent="0.3">
      <c r="A103" t="str">
        <f>'Emission Assumption Summary'!A103</f>
        <v/>
      </c>
      <c r="B103" s="11" t="str">
        <f>IF(A103="","",'Summary Sheet'!P103)</f>
        <v/>
      </c>
      <c r="C103" s="12" t="str">
        <f>IF(A103="","",C102+(C102*Assumptions!$B$17))</f>
        <v/>
      </c>
      <c r="D103" s="8" t="str">
        <f>IF(A103="","",D102+(D102*Assumptions!$B$11))</f>
        <v/>
      </c>
      <c r="E103" s="10" t="str">
        <f>IF(A103="","",('Emissions Factors'!$B$3/'Gasoline Hybrid Vehicles'!D103)*(B103*C103)/10^6)</f>
        <v/>
      </c>
    </row>
    <row r="104" spans="1:5" x14ac:dyDescent="0.3">
      <c r="A104" t="str">
        <f>'Emission Assumption Summary'!A104</f>
        <v/>
      </c>
      <c r="B104" s="11" t="str">
        <f>IF(A104="","",'Summary Sheet'!P104)</f>
        <v/>
      </c>
      <c r="C104" s="12" t="str">
        <f>IF(A104="","",C103+(C103*Assumptions!$B$17))</f>
        <v/>
      </c>
      <c r="D104" s="8" t="str">
        <f>IF(A104="","",D103+(D103*Assumptions!$B$11))</f>
        <v/>
      </c>
      <c r="E104" s="10" t="str">
        <f>IF(A104="","",('Emissions Factors'!$B$3/'Gasoline Hybrid Vehicles'!D104)*(B104*C104)/10^6)</f>
        <v/>
      </c>
    </row>
    <row r="105" spans="1:5" x14ac:dyDescent="0.3">
      <c r="A105" t="str">
        <f>'Emission Assumption Summary'!A105</f>
        <v/>
      </c>
      <c r="B105" s="11" t="str">
        <f>IF(A105="","",'Summary Sheet'!P105)</f>
        <v/>
      </c>
      <c r="C105" s="12" t="str">
        <f>IF(A105="","",C104+(C104*Assumptions!$B$17))</f>
        <v/>
      </c>
      <c r="D105" s="8" t="str">
        <f>IF(A105="","",D104+(D104*Assumptions!$B$11))</f>
        <v/>
      </c>
      <c r="E105" s="10" t="str">
        <f>IF(A105="","",('Emissions Factors'!$B$3/'Gasoline Hybrid Vehicles'!D105)*(B105*C105)/10^6)</f>
        <v/>
      </c>
    </row>
    <row r="106" spans="1:5" x14ac:dyDescent="0.3">
      <c r="A106" t="str">
        <f>'Emission Assumption Summary'!A106</f>
        <v/>
      </c>
      <c r="B106" s="11" t="str">
        <f>IF(A106="","",'Summary Sheet'!P106)</f>
        <v/>
      </c>
      <c r="C106" s="12" t="str">
        <f>IF(A106="","",C105+(C105*Assumptions!$B$17))</f>
        <v/>
      </c>
      <c r="D106" s="8" t="str">
        <f>IF(A106="","",D105+(D105*Assumptions!$B$11))</f>
        <v/>
      </c>
      <c r="E106" s="10" t="str">
        <f>IF(A106="","",('Emissions Factors'!$B$3/'Gasoline Hybrid Vehicles'!D106)*(B106*C106)/10^6)</f>
        <v/>
      </c>
    </row>
    <row r="107" spans="1:5" x14ac:dyDescent="0.3">
      <c r="A107" t="str">
        <f>'Emission Assumption Summary'!A107</f>
        <v/>
      </c>
      <c r="B107" s="11" t="str">
        <f>IF(A107="","",'Summary Sheet'!P107)</f>
        <v/>
      </c>
      <c r="C107" s="12" t="str">
        <f>IF(A107="","",C106+(C106*Assumptions!$B$17))</f>
        <v/>
      </c>
      <c r="D107" s="8" t="str">
        <f>IF(A107="","",D106+(D106*Assumptions!$B$11))</f>
        <v/>
      </c>
      <c r="E107" s="10" t="str">
        <f>IF(A107="","",('Emissions Factors'!$B$3/'Gasoline Hybrid Vehicles'!D107)*(B107*C107)/10^6)</f>
        <v/>
      </c>
    </row>
    <row r="108" spans="1:5" x14ac:dyDescent="0.3">
      <c r="A108" t="str">
        <f>'Emission Assumption Summary'!A108</f>
        <v/>
      </c>
      <c r="B108" s="11" t="str">
        <f>IF(A108="","",'Summary Sheet'!P108)</f>
        <v/>
      </c>
      <c r="C108" s="12" t="str">
        <f>IF(A108="","",C107+(C107*Assumptions!$B$17))</f>
        <v/>
      </c>
      <c r="D108" s="8" t="str">
        <f>IF(A108="","",D107+(D107*Assumptions!$B$11))</f>
        <v/>
      </c>
      <c r="E108" s="10" t="str">
        <f>IF(A108="","",('Emissions Factors'!$B$3/'Gasoline Hybrid Vehicles'!D108)*(B108*C108)/10^6)</f>
        <v/>
      </c>
    </row>
    <row r="109" spans="1:5" x14ac:dyDescent="0.3">
      <c r="A109" t="str">
        <f>'Emission Assumption Summary'!A109</f>
        <v/>
      </c>
      <c r="B109" s="11" t="str">
        <f>IF(A109="","",'Summary Sheet'!P109)</f>
        <v/>
      </c>
      <c r="C109" s="12" t="str">
        <f>IF(A109="","",C108+(C108*Assumptions!$B$17))</f>
        <v/>
      </c>
      <c r="D109" s="8" t="str">
        <f>IF(A109="","",D108+(D108*Assumptions!$B$11))</f>
        <v/>
      </c>
      <c r="E109" s="10" t="str">
        <f>IF(A109="","",('Emissions Factors'!$B$3/'Gasoline Hybrid Vehicles'!D109)*(B109*C109)/10^6)</f>
        <v/>
      </c>
    </row>
    <row r="110" spans="1:5" x14ac:dyDescent="0.3">
      <c r="A110" t="str">
        <f>'Emission Assumption Summary'!A110</f>
        <v/>
      </c>
      <c r="B110" s="11" t="str">
        <f>IF(A110="","",'Summary Sheet'!P110)</f>
        <v/>
      </c>
      <c r="C110" s="12" t="str">
        <f>IF(A110="","",C109+(C109*Assumptions!$B$17))</f>
        <v/>
      </c>
      <c r="D110" s="8" t="str">
        <f>IF(A110="","",D109+(D109*Assumptions!$B$11))</f>
        <v/>
      </c>
      <c r="E110" s="10" t="str">
        <f>IF(A110="","",('Emissions Factors'!$B$3/'Gasoline Hybrid Vehicles'!D110)*(B110*C110)/10^6)</f>
        <v/>
      </c>
    </row>
    <row r="111" spans="1:5" x14ac:dyDescent="0.3">
      <c r="A111" t="str">
        <f>'Emission Assumption Summary'!A111</f>
        <v/>
      </c>
      <c r="B111" s="11" t="str">
        <f>IF(A111="","",'Summary Sheet'!P111)</f>
        <v/>
      </c>
      <c r="C111" s="12" t="str">
        <f>IF(A111="","",C110+(C110*Assumptions!$B$17))</f>
        <v/>
      </c>
      <c r="D111" s="8" t="str">
        <f>IF(A111="","",D110+(D110*Assumptions!$B$11))</f>
        <v/>
      </c>
      <c r="E111" s="10" t="str">
        <f>IF(A111="","",('Emissions Factors'!$B$3/'Gasoline Hybrid Vehicles'!D111)*(B111*C111)/10^6)</f>
        <v/>
      </c>
    </row>
    <row r="112" spans="1:5" x14ac:dyDescent="0.3">
      <c r="A112" t="str">
        <f>'Emission Assumption Summary'!A112</f>
        <v/>
      </c>
      <c r="B112" s="11" t="str">
        <f>IF(A112="","",'Summary Sheet'!P112)</f>
        <v/>
      </c>
      <c r="C112" s="12" t="str">
        <f>IF(A112="","",C111+(C111*Assumptions!$B$17))</f>
        <v/>
      </c>
      <c r="D112" s="8" t="str">
        <f>IF(A112="","",D111+(D111*Assumptions!$B$11))</f>
        <v/>
      </c>
      <c r="E112" s="10" t="str">
        <f>IF(A112="","",('Emissions Factors'!$B$3/'Gasoline Hybrid Vehicles'!D112)*(B112*C112)/10^6)</f>
        <v/>
      </c>
    </row>
    <row r="113" spans="1:5" x14ac:dyDescent="0.3">
      <c r="A113" t="str">
        <f>'Emission Assumption Summary'!A113</f>
        <v/>
      </c>
      <c r="B113" s="11" t="str">
        <f>IF(A113="","",'Summary Sheet'!P113)</f>
        <v/>
      </c>
      <c r="C113" s="12" t="str">
        <f>IF(A113="","",C112+(C112*Assumptions!$B$17))</f>
        <v/>
      </c>
      <c r="D113" s="8" t="str">
        <f>IF(A113="","",D112+(D112*Assumptions!$B$11))</f>
        <v/>
      </c>
      <c r="E113" s="10" t="str">
        <f>IF(A113="","",('Emissions Factors'!$B$3/'Gasoline Hybrid Vehicles'!D113)*(B113*C113)/10^6)</f>
        <v/>
      </c>
    </row>
    <row r="114" spans="1:5" x14ac:dyDescent="0.3">
      <c r="A114" t="str">
        <f>'Emission Assumption Summary'!A114</f>
        <v/>
      </c>
      <c r="B114" s="11" t="str">
        <f>IF(A114="","",'Summary Sheet'!P114)</f>
        <v/>
      </c>
      <c r="C114" s="12" t="str">
        <f>IF(A114="","",C113+(C113*Assumptions!$B$17))</f>
        <v/>
      </c>
      <c r="D114" s="8" t="str">
        <f>IF(A114="","",D113+(D113*Assumptions!$B$11))</f>
        <v/>
      </c>
      <c r="E114" s="10" t="str">
        <f>IF(A114="","",('Emissions Factors'!$B$3/'Gasoline Hybrid Vehicles'!D114)*(B114*C114)/10^6)</f>
        <v/>
      </c>
    </row>
    <row r="115" spans="1:5" x14ac:dyDescent="0.3">
      <c r="A115" t="str">
        <f>'Emission Assumption Summary'!A115</f>
        <v/>
      </c>
      <c r="B115" s="11" t="str">
        <f>IF(A115="","",'Summary Sheet'!P115)</f>
        <v/>
      </c>
      <c r="C115" s="12" t="str">
        <f>IF(A115="","",C114+(C114*Assumptions!$B$17))</f>
        <v/>
      </c>
      <c r="D115" s="8" t="str">
        <f>IF(A115="","",D114+(D114*Assumptions!$B$11))</f>
        <v/>
      </c>
      <c r="E115" s="10" t="str">
        <f>IF(A115="","",('Emissions Factors'!$B$3/'Gasoline Hybrid Vehicles'!D115)*(B115*C115)/10^6)</f>
        <v/>
      </c>
    </row>
    <row r="116" spans="1:5" x14ac:dyDescent="0.3">
      <c r="A116" t="str">
        <f>'Emission Assumption Summary'!A116</f>
        <v/>
      </c>
      <c r="B116" s="11" t="str">
        <f>IF(A116="","",'Summary Sheet'!P116)</f>
        <v/>
      </c>
      <c r="C116" s="12" t="str">
        <f>IF(A116="","",C115+(C115*Assumptions!$B$17))</f>
        <v/>
      </c>
      <c r="D116" s="8" t="str">
        <f>IF(A116="","",D115+(D115*Assumptions!$B$11))</f>
        <v/>
      </c>
      <c r="E116" s="10" t="str">
        <f>IF(A116="","",('Emissions Factors'!$B$3/'Gasoline Hybrid Vehicles'!D116)*(B116*C116)/10^6)</f>
        <v/>
      </c>
    </row>
    <row r="117" spans="1:5" x14ac:dyDescent="0.3">
      <c r="A117" t="str">
        <f>'Emission Assumption Summary'!A117</f>
        <v/>
      </c>
      <c r="B117" s="11" t="str">
        <f>IF(A117="","",'Summary Sheet'!P117)</f>
        <v/>
      </c>
      <c r="C117" s="12" t="str">
        <f>IF(A117="","",C116+(C116*Assumptions!$B$17))</f>
        <v/>
      </c>
      <c r="D117" s="8" t="str">
        <f>IF(A117="","",D116+(D116*Assumptions!$B$11))</f>
        <v/>
      </c>
      <c r="E117" s="10" t="str">
        <f>IF(A117="","",('Emissions Factors'!$B$3/'Gasoline Hybrid Vehicles'!D117)*(B117*C117)/10^6)</f>
        <v/>
      </c>
    </row>
    <row r="118" spans="1:5" x14ac:dyDescent="0.3">
      <c r="A118" t="str">
        <f>'Emission Assumption Summary'!A118</f>
        <v/>
      </c>
      <c r="B118" s="11" t="str">
        <f>IF(A118="","",'Summary Sheet'!P118)</f>
        <v/>
      </c>
      <c r="C118" s="12" t="str">
        <f>IF(A118="","",C117+(C117*Assumptions!$B$17))</f>
        <v/>
      </c>
      <c r="D118" s="8" t="str">
        <f>IF(A118="","",D117+(D117*Assumptions!$B$11))</f>
        <v/>
      </c>
      <c r="E118" s="10" t="str">
        <f>IF(A118="","",('Emissions Factors'!$B$3/'Gasoline Hybrid Vehicles'!D118)*(B118*C118)/10^6)</f>
        <v/>
      </c>
    </row>
    <row r="119" spans="1:5" x14ac:dyDescent="0.3">
      <c r="A119" t="str">
        <f>'Emission Assumption Summary'!A119</f>
        <v/>
      </c>
      <c r="B119" s="11" t="str">
        <f>IF(A119="","",'Summary Sheet'!P119)</f>
        <v/>
      </c>
      <c r="C119" s="12" t="str">
        <f>IF(A119="","",C118+(C118*Assumptions!$B$17))</f>
        <v/>
      </c>
      <c r="D119" s="8" t="str">
        <f>IF(A119="","",D118+(D118*Assumptions!$B$11))</f>
        <v/>
      </c>
      <c r="E119" s="10" t="str">
        <f>IF(A119="","",('Emissions Factors'!$B$3/'Gasoline Hybrid Vehicles'!D119)*(B119*C119)/10^6)</f>
        <v/>
      </c>
    </row>
    <row r="120" spans="1:5" x14ac:dyDescent="0.3">
      <c r="A120" t="str">
        <f>'Emission Assumption Summary'!A120</f>
        <v/>
      </c>
      <c r="B120" s="11" t="str">
        <f>IF(A120="","",'Summary Sheet'!P120)</f>
        <v/>
      </c>
      <c r="C120" s="12" t="str">
        <f>IF(A120="","",C119+(C119*Assumptions!$B$17))</f>
        <v/>
      </c>
      <c r="D120" s="8" t="str">
        <f>IF(A120="","",D119+(D119*Assumptions!$B$11))</f>
        <v/>
      </c>
      <c r="E120" s="10" t="str">
        <f>IF(A120="","",('Emissions Factors'!$B$3/'Gasoline Hybrid Vehicles'!D120)*(B120*C120)/10^6)</f>
        <v/>
      </c>
    </row>
    <row r="121" spans="1:5" x14ac:dyDescent="0.3">
      <c r="A121" t="str">
        <f>'Emission Assumption Summary'!A121</f>
        <v/>
      </c>
      <c r="B121" s="11" t="str">
        <f>IF(A121="","",'Summary Sheet'!P121)</f>
        <v/>
      </c>
      <c r="C121" s="12" t="str">
        <f>IF(A121="","",C120+(C120*Assumptions!$B$17))</f>
        <v/>
      </c>
      <c r="D121" s="8" t="str">
        <f>IF(A121="","",D120+(D120*Assumptions!$B$11))</f>
        <v/>
      </c>
      <c r="E121" s="10" t="str">
        <f>IF(A121="","",('Emissions Factors'!$B$3/'Gasoline Hybrid Vehicles'!D121)*(B121*C121)/10^6)</f>
        <v/>
      </c>
    </row>
    <row r="122" spans="1:5" x14ac:dyDescent="0.3">
      <c r="A122" t="str">
        <f>'Emission Assumption Summary'!A122</f>
        <v/>
      </c>
      <c r="B122" s="11" t="str">
        <f>IF(A122="","",'Summary Sheet'!P122)</f>
        <v/>
      </c>
      <c r="C122" s="12" t="str">
        <f>IF(A122="","",C121+(C121*Assumptions!$B$17))</f>
        <v/>
      </c>
      <c r="D122" s="8" t="str">
        <f>IF(A122="","",D121+(D121*Assumptions!$B$11))</f>
        <v/>
      </c>
      <c r="E122" s="10" t="str">
        <f>IF(A122="","",('Emissions Factors'!$B$3/'Gasoline Hybrid Vehicles'!D122)*(B122*C122)/10^6)</f>
        <v/>
      </c>
    </row>
    <row r="123" spans="1:5" x14ac:dyDescent="0.3">
      <c r="A123" t="str">
        <f>'Emission Assumption Summary'!A123</f>
        <v/>
      </c>
      <c r="B123" s="11" t="str">
        <f>IF(A123="","",'Summary Sheet'!P123)</f>
        <v/>
      </c>
      <c r="C123" s="12" t="str">
        <f>IF(A123="","",C122+(C122*Assumptions!$B$17))</f>
        <v/>
      </c>
      <c r="D123" s="8" t="str">
        <f>IF(A123="","",D122+(D122*Assumptions!$B$11))</f>
        <v/>
      </c>
      <c r="E123" s="10" t="str">
        <f>IF(A123="","",('Emissions Factors'!$B$3/'Gasoline Hybrid Vehicles'!D123)*(B123*C123)/10^6)</f>
        <v/>
      </c>
    </row>
    <row r="124" spans="1:5" x14ac:dyDescent="0.3">
      <c r="A124" t="str">
        <f>'Emission Assumption Summary'!A124</f>
        <v/>
      </c>
      <c r="B124" s="11" t="str">
        <f>IF(A124="","",'Summary Sheet'!P124)</f>
        <v/>
      </c>
      <c r="C124" s="12" t="str">
        <f>IF(A124="","",C123+(C123*Assumptions!$B$17))</f>
        <v/>
      </c>
      <c r="D124" s="8" t="str">
        <f>IF(A124="","",D123+(D123*Assumptions!$B$11))</f>
        <v/>
      </c>
      <c r="E124" s="10" t="str">
        <f>IF(A124="","",('Emissions Factors'!$B$3/'Gasoline Hybrid Vehicles'!D124)*(B124*C124)/10^6)</f>
        <v/>
      </c>
    </row>
    <row r="125" spans="1:5" x14ac:dyDescent="0.3">
      <c r="A125" t="str">
        <f>'Emission Assumption Summary'!A125</f>
        <v/>
      </c>
      <c r="B125" s="11" t="str">
        <f>IF(A125="","",'Summary Sheet'!P125)</f>
        <v/>
      </c>
      <c r="C125" s="12" t="str">
        <f>IF(A125="","",C124+(C124*Assumptions!$B$17))</f>
        <v/>
      </c>
      <c r="D125" s="8" t="str">
        <f>IF(A125="","",D124+(D124*Assumptions!$B$11))</f>
        <v/>
      </c>
      <c r="E125" s="10" t="str">
        <f>IF(A125="","",('Emissions Factors'!$B$3/'Gasoline Hybrid Vehicles'!D125)*(B125*C125)/10^6)</f>
        <v/>
      </c>
    </row>
    <row r="126" spans="1:5" x14ac:dyDescent="0.3">
      <c r="A126" t="str">
        <f>'Emission Assumption Summary'!A126</f>
        <v/>
      </c>
      <c r="B126" s="11" t="str">
        <f>IF(A126="","",'Summary Sheet'!P126)</f>
        <v/>
      </c>
      <c r="C126" s="12" t="str">
        <f>IF(A126="","",C125+(C125*Assumptions!$B$17))</f>
        <v/>
      </c>
      <c r="D126" s="8" t="str">
        <f>IF(A126="","",D125+(D125*Assumptions!$B$11))</f>
        <v/>
      </c>
      <c r="E126" s="10" t="str">
        <f>IF(A126="","",('Emissions Factors'!$B$3/'Gasoline Hybrid Vehicles'!D126)*(B126*C126)/10^6)</f>
        <v/>
      </c>
    </row>
    <row r="127" spans="1:5" x14ac:dyDescent="0.3">
      <c r="A127" t="str">
        <f>'Emission Assumption Summary'!A127</f>
        <v/>
      </c>
      <c r="B127" s="11" t="str">
        <f>IF(A127="","",'Summary Sheet'!P127)</f>
        <v/>
      </c>
      <c r="C127" s="12" t="str">
        <f>IF(A127="","",C126+(C126*Assumptions!$B$17))</f>
        <v/>
      </c>
      <c r="D127" s="8" t="str">
        <f>IF(A127="","",D126+(D126*Assumptions!$B$11))</f>
        <v/>
      </c>
      <c r="E127" s="10" t="str">
        <f>IF(A127="","",('Emissions Factors'!$B$3/'Gasoline Hybrid Vehicles'!D127)*(B127*C127)/10^6)</f>
        <v/>
      </c>
    </row>
    <row r="128" spans="1:5" x14ac:dyDescent="0.3">
      <c r="A128" t="str">
        <f>'Emission Assumption Summary'!A128</f>
        <v/>
      </c>
      <c r="B128" s="11" t="str">
        <f>IF(A128="","",'Summary Sheet'!P128)</f>
        <v/>
      </c>
      <c r="C128" s="12" t="str">
        <f>IF(A128="","",C127+(C127*Assumptions!$B$17))</f>
        <v/>
      </c>
      <c r="D128" s="8" t="str">
        <f>IF(A128="","",D127+(D127*Assumptions!$B$11))</f>
        <v/>
      </c>
      <c r="E128" s="10" t="str">
        <f>IF(A128="","",('Emissions Factors'!$B$3/'Gasoline Hybrid Vehicles'!D128)*(B128*C128)/10^6)</f>
        <v/>
      </c>
    </row>
    <row r="129" spans="1:5" x14ac:dyDescent="0.3">
      <c r="A129" t="str">
        <f>'Emission Assumption Summary'!A129</f>
        <v/>
      </c>
      <c r="B129" s="11" t="str">
        <f>IF(A129="","",'Summary Sheet'!P129)</f>
        <v/>
      </c>
      <c r="C129" s="12" t="str">
        <f>IF(A129="","",C128+(C128*Assumptions!$B$17))</f>
        <v/>
      </c>
      <c r="D129" s="8" t="str">
        <f>IF(A129="","",D128+(D128*Assumptions!$B$11))</f>
        <v/>
      </c>
      <c r="E129" s="10" t="str">
        <f>IF(A129="","",('Emissions Factors'!$B$3/'Gasoline Hybrid Vehicles'!D129)*(B129*C129)/10^6)</f>
        <v/>
      </c>
    </row>
    <row r="130" spans="1:5" x14ac:dyDescent="0.3">
      <c r="A130" t="str">
        <f>'Emission Assumption Summary'!A130</f>
        <v/>
      </c>
      <c r="B130" s="11" t="str">
        <f>IF(A130="","",'Summary Sheet'!P130)</f>
        <v/>
      </c>
      <c r="C130" s="12" t="str">
        <f>IF(A130="","",C129+(C129*Assumptions!$B$17))</f>
        <v/>
      </c>
      <c r="D130" s="8" t="str">
        <f>IF(A130="","",D129+(D129*Assumptions!$B$11))</f>
        <v/>
      </c>
      <c r="E130" s="10" t="str">
        <f>IF(A130="","",('Emissions Factors'!$B$3/'Gasoline Hybrid Vehicles'!D130)*(B130*C130)/10^6)</f>
        <v/>
      </c>
    </row>
    <row r="131" spans="1:5" x14ac:dyDescent="0.3">
      <c r="A131" t="str">
        <f>'Emission Assumption Summary'!A131</f>
        <v/>
      </c>
      <c r="B131" s="11" t="str">
        <f>IF(A131="","",'Summary Sheet'!P131)</f>
        <v/>
      </c>
      <c r="C131" s="12" t="str">
        <f>IF(A131="","",C130+(C130*Assumptions!$B$17))</f>
        <v/>
      </c>
      <c r="D131" s="8" t="str">
        <f>IF(A131="","",D130+(D130*Assumptions!$B$11))</f>
        <v/>
      </c>
      <c r="E131" s="10" t="str">
        <f>IF(A131="","",('Emissions Factors'!$B$3/'Gasoline Hybrid Vehicles'!D131)*(B131*C131)/10^6)</f>
        <v/>
      </c>
    </row>
    <row r="132" spans="1:5" x14ac:dyDescent="0.3">
      <c r="A132" t="str">
        <f>'Emission Assumption Summary'!A132</f>
        <v/>
      </c>
      <c r="B132" s="11" t="str">
        <f>IF(A132="","",'Summary Sheet'!P132)</f>
        <v/>
      </c>
      <c r="C132" s="12" t="str">
        <f>IF(A132="","",C131+(C131*Assumptions!$B$17))</f>
        <v/>
      </c>
      <c r="D132" s="8" t="str">
        <f>IF(A132="","",D131+(D131*Assumptions!$B$11))</f>
        <v/>
      </c>
      <c r="E132" s="10" t="str">
        <f>IF(A132="","",('Emissions Factors'!$B$3/'Gasoline Hybrid Vehicles'!D132)*(B132*C132)/10^6)</f>
        <v/>
      </c>
    </row>
    <row r="133" spans="1:5" x14ac:dyDescent="0.3">
      <c r="A133" t="str">
        <f>'Emission Assumption Summary'!A133</f>
        <v/>
      </c>
      <c r="B133" s="11" t="str">
        <f>IF(A133="","",'Summary Sheet'!P133)</f>
        <v/>
      </c>
      <c r="C133" s="12" t="str">
        <f>IF(A133="","",C132+(C132*Assumptions!$B$17))</f>
        <v/>
      </c>
      <c r="D133" s="8" t="str">
        <f>IF(A133="","",D132+(D132*Assumptions!$B$11))</f>
        <v/>
      </c>
      <c r="E133" s="10" t="str">
        <f>IF(A133="","",('Emissions Factors'!$B$3/'Gasoline Hybrid Vehicles'!D133)*(B133*C133)/10^6)</f>
        <v/>
      </c>
    </row>
    <row r="134" spans="1:5" x14ac:dyDescent="0.3">
      <c r="A134" t="str">
        <f>'Emission Assumption Summary'!A134</f>
        <v/>
      </c>
      <c r="B134" s="11" t="str">
        <f>IF(A134="","",'Summary Sheet'!P134)</f>
        <v/>
      </c>
      <c r="C134" s="12" t="str">
        <f>IF(A134="","",C133+(C133*Assumptions!$B$17))</f>
        <v/>
      </c>
      <c r="D134" s="8" t="str">
        <f>IF(A134="","",D133+(D133*Assumptions!$B$11))</f>
        <v/>
      </c>
      <c r="E134" s="10" t="str">
        <f>IF(A134="","",('Emissions Factors'!$B$3/'Gasoline Hybrid Vehicles'!D134)*(B134*C134)/10^6)</f>
        <v/>
      </c>
    </row>
    <row r="135" spans="1:5" x14ac:dyDescent="0.3">
      <c r="A135" t="str">
        <f>'Emission Assumption Summary'!A135</f>
        <v/>
      </c>
      <c r="B135" s="11" t="str">
        <f>IF(A135="","",'Summary Sheet'!P135)</f>
        <v/>
      </c>
      <c r="C135" s="12" t="str">
        <f>IF(A135="","",C134+(C134*Assumptions!$B$17))</f>
        <v/>
      </c>
      <c r="D135" s="8" t="str">
        <f>IF(A135="","",D134+(D134*Assumptions!$B$11))</f>
        <v/>
      </c>
      <c r="E135" s="10" t="str">
        <f>IF(A135="","",('Emissions Factors'!$B$3/'Gasoline Hybrid Vehicles'!D135)*(B135*C135)/10^6)</f>
        <v/>
      </c>
    </row>
    <row r="136" spans="1:5" x14ac:dyDescent="0.3">
      <c r="A136" t="str">
        <f>'Emission Assumption Summary'!A136</f>
        <v/>
      </c>
      <c r="B136" s="11" t="str">
        <f>IF(A136="","",'Summary Sheet'!P136)</f>
        <v/>
      </c>
      <c r="C136" s="12" t="str">
        <f>IF(A136="","",C135+(C135*Assumptions!$B$17))</f>
        <v/>
      </c>
      <c r="D136" s="8" t="str">
        <f>IF(A136="","",D135+(D135*Assumptions!$B$11))</f>
        <v/>
      </c>
      <c r="E136" s="10" t="str">
        <f>IF(A136="","",('Emissions Factors'!$B$3/'Gasoline Hybrid Vehicles'!D136)*(B136*C136)/10^6)</f>
        <v/>
      </c>
    </row>
    <row r="137" spans="1:5" x14ac:dyDescent="0.3">
      <c r="A137" t="str">
        <f>'Emission Assumption Summary'!A137</f>
        <v/>
      </c>
      <c r="B137" s="11" t="str">
        <f>IF(A137="","",'Summary Sheet'!P137)</f>
        <v/>
      </c>
      <c r="C137" s="12" t="str">
        <f>IF(A137="","",C136+(C136*Assumptions!$B$17))</f>
        <v/>
      </c>
      <c r="D137" s="8" t="str">
        <f>IF(A137="","",D136+(D136*Assumptions!$B$11))</f>
        <v/>
      </c>
      <c r="E137" s="10" t="str">
        <f>IF(A137="","",('Emissions Factors'!$B$3/'Gasoline Hybrid Vehicles'!D137)*(B137*C137)/10^6)</f>
        <v/>
      </c>
    </row>
    <row r="138" spans="1:5" x14ac:dyDescent="0.3">
      <c r="A138" t="str">
        <f>'Emission Assumption Summary'!A138</f>
        <v/>
      </c>
      <c r="B138" s="11" t="str">
        <f>IF(A138="","",'Summary Sheet'!P138)</f>
        <v/>
      </c>
      <c r="C138" s="12" t="str">
        <f>IF(A138="","",C137+(C137*Assumptions!$B$17))</f>
        <v/>
      </c>
      <c r="D138" s="8" t="str">
        <f>IF(A138="","",D137+(D137*Assumptions!$B$11))</f>
        <v/>
      </c>
      <c r="E138" s="10" t="str">
        <f>IF(A138="","",('Emissions Factors'!$B$3/'Gasoline Hybrid Vehicles'!D138)*(B138*C138)/10^6)</f>
        <v/>
      </c>
    </row>
    <row r="139" spans="1:5" x14ac:dyDescent="0.3">
      <c r="A139" t="str">
        <f>'Emission Assumption Summary'!A139</f>
        <v/>
      </c>
      <c r="B139" s="11" t="str">
        <f>IF(A139="","",'Summary Sheet'!P139)</f>
        <v/>
      </c>
      <c r="C139" s="12" t="str">
        <f>IF(A139="","",C138+(C138*Assumptions!$B$17))</f>
        <v/>
      </c>
      <c r="D139" s="8" t="str">
        <f>IF(A139="","",D138+(D138*Assumptions!$B$11))</f>
        <v/>
      </c>
      <c r="E139" s="10" t="str">
        <f>IF(A139="","",('Emissions Factors'!$B$3/'Gasoline Hybrid Vehicles'!D139)*(B139*C139)/10^6)</f>
        <v/>
      </c>
    </row>
    <row r="140" spans="1:5" x14ac:dyDescent="0.3">
      <c r="A140" t="str">
        <f>'Emission Assumption Summary'!A140</f>
        <v/>
      </c>
      <c r="B140" s="11" t="str">
        <f>IF(A140="","",'Summary Sheet'!P140)</f>
        <v/>
      </c>
      <c r="C140" s="12" t="str">
        <f>IF(A140="","",C139+(C139*Assumptions!$B$17))</f>
        <v/>
      </c>
      <c r="D140" s="8" t="str">
        <f>IF(A140="","",D139+(D139*Assumptions!$B$11))</f>
        <v/>
      </c>
      <c r="E140" s="10" t="str">
        <f>IF(A140="","",('Emissions Factors'!$B$3/'Gasoline Hybrid Vehicles'!D140)*(B140*C140)/10^6)</f>
        <v/>
      </c>
    </row>
    <row r="141" spans="1:5" x14ac:dyDescent="0.3">
      <c r="A141" t="str">
        <f>'Emission Assumption Summary'!A141</f>
        <v/>
      </c>
      <c r="B141" s="11" t="str">
        <f>IF(A141="","",'Summary Sheet'!P141)</f>
        <v/>
      </c>
      <c r="C141" s="12" t="str">
        <f>IF(A141="","",C140+(C140*Assumptions!$B$17))</f>
        <v/>
      </c>
      <c r="D141" s="8" t="str">
        <f>IF(A141="","",D140+(D140*Assumptions!$B$11))</f>
        <v/>
      </c>
      <c r="E141" s="10" t="str">
        <f>IF(A141="","",('Emissions Factors'!$B$3/'Gasoline Hybrid Vehicles'!D141)*(B141*C141)/10^6)</f>
        <v/>
      </c>
    </row>
    <row r="142" spans="1:5" x14ac:dyDescent="0.3">
      <c r="A142" t="str">
        <f>'Emission Assumption Summary'!A142</f>
        <v/>
      </c>
      <c r="B142" s="11" t="str">
        <f>IF(A142="","",'Summary Sheet'!P142)</f>
        <v/>
      </c>
      <c r="C142" s="12" t="str">
        <f>IF(A142="","",C141+(C141*Assumptions!$B$17))</f>
        <v/>
      </c>
      <c r="D142" s="8" t="str">
        <f>IF(A142="","",D141+(D141*Assumptions!$B$11))</f>
        <v/>
      </c>
      <c r="E142" s="10" t="str">
        <f>IF(A142="","",('Emissions Factors'!$B$3/'Gasoline Hybrid Vehicles'!D142)*(B142*C142)/10^6)</f>
        <v/>
      </c>
    </row>
    <row r="143" spans="1:5" x14ac:dyDescent="0.3">
      <c r="A143" t="str">
        <f>'Emission Assumption Summary'!A143</f>
        <v/>
      </c>
      <c r="B143" s="11" t="str">
        <f>IF(A143="","",'Summary Sheet'!P143)</f>
        <v/>
      </c>
      <c r="C143" s="12" t="str">
        <f>IF(A143="","",C142+(C142*Assumptions!$B$17))</f>
        <v/>
      </c>
      <c r="D143" s="8" t="str">
        <f>IF(A143="","",D142+(D142*Assumptions!$B$11))</f>
        <v/>
      </c>
      <c r="E143" s="10" t="str">
        <f>IF(A143="","",('Emissions Factors'!$B$3/'Gasoline Hybrid Vehicles'!D143)*(B143*C143)/10^6)</f>
        <v/>
      </c>
    </row>
    <row r="144" spans="1:5" x14ac:dyDescent="0.3">
      <c r="A144" t="str">
        <f>'Emission Assumption Summary'!A144</f>
        <v/>
      </c>
      <c r="B144" s="11" t="str">
        <f>IF(A144="","",'Summary Sheet'!P144)</f>
        <v/>
      </c>
      <c r="C144" s="12" t="str">
        <f>IF(A144="","",C143+(C143*Assumptions!$B$17))</f>
        <v/>
      </c>
      <c r="D144" s="8" t="str">
        <f>IF(A144="","",D143+(D143*Assumptions!$B$11))</f>
        <v/>
      </c>
      <c r="E144" s="10" t="str">
        <f>IF(A144="","",('Emissions Factors'!$B$3/'Gasoline Hybrid Vehicles'!D144)*(B144*C144)/10^6)</f>
        <v/>
      </c>
    </row>
    <row r="145" spans="1:5" x14ac:dyDescent="0.3">
      <c r="A145" t="str">
        <f>'Emission Assumption Summary'!A145</f>
        <v/>
      </c>
      <c r="B145" s="11" t="str">
        <f>IF(A145="","",'Summary Sheet'!P145)</f>
        <v/>
      </c>
      <c r="C145" s="12" t="str">
        <f>IF(A145="","",C144+(C144*Assumptions!$B$17))</f>
        <v/>
      </c>
      <c r="D145" s="8" t="str">
        <f>IF(A145="","",D144+(D144*Assumptions!$B$11))</f>
        <v/>
      </c>
      <c r="E145" s="10" t="str">
        <f>IF(A145="","",('Emissions Factors'!$B$3/'Gasoline Hybrid Vehicles'!D145)*(B145*C145)/10^6)</f>
        <v/>
      </c>
    </row>
    <row r="146" spans="1:5" x14ac:dyDescent="0.3">
      <c r="A146" t="str">
        <f>'Emission Assumption Summary'!A146</f>
        <v/>
      </c>
      <c r="B146" s="11" t="str">
        <f>IF(A146="","",'Summary Sheet'!P146)</f>
        <v/>
      </c>
      <c r="C146" s="12" t="str">
        <f>IF(A146="","",C145+(C145*Assumptions!$B$17))</f>
        <v/>
      </c>
      <c r="D146" s="8" t="str">
        <f>IF(A146="","",D145+(D145*Assumptions!$B$11))</f>
        <v/>
      </c>
      <c r="E146" s="10" t="str">
        <f>IF(A146="","",('Emissions Factors'!$B$3/'Gasoline Hybrid Vehicles'!D146)*(B146*C146)/10^6)</f>
        <v/>
      </c>
    </row>
    <row r="147" spans="1:5" x14ac:dyDescent="0.3">
      <c r="A147" t="str">
        <f>'Emission Assumption Summary'!A147</f>
        <v/>
      </c>
      <c r="B147" s="11" t="str">
        <f>IF(A147="","",'Summary Sheet'!P147)</f>
        <v/>
      </c>
      <c r="C147" s="12" t="str">
        <f>IF(A147="","",C146+(C146*Assumptions!$B$17))</f>
        <v/>
      </c>
      <c r="D147" s="8" t="str">
        <f>IF(A147="","",D146+(D146*Assumptions!$B$11))</f>
        <v/>
      </c>
      <c r="E147" s="10" t="str">
        <f>IF(A147="","",('Emissions Factors'!$B$3/'Gasoline Hybrid Vehicles'!D147)*(B147*C147)/10^6)</f>
        <v/>
      </c>
    </row>
    <row r="148" spans="1:5" x14ac:dyDescent="0.3">
      <c r="A148" t="str">
        <f>'Emission Assumption Summary'!A148</f>
        <v/>
      </c>
      <c r="B148" s="11" t="str">
        <f>IF(A148="","",'Summary Sheet'!P148)</f>
        <v/>
      </c>
      <c r="C148" s="12" t="str">
        <f>IF(A148="","",C147+(C147*Assumptions!$B$17))</f>
        <v/>
      </c>
      <c r="D148" s="8" t="str">
        <f>IF(A148="","",D147+(D147*Assumptions!$B$11))</f>
        <v/>
      </c>
      <c r="E148" s="10" t="str">
        <f>IF(A148="","",('Emissions Factors'!$B$3/'Gasoline Hybrid Vehicles'!D148)*(B148*C148)/10^6)</f>
        <v/>
      </c>
    </row>
    <row r="149" spans="1:5" x14ac:dyDescent="0.3">
      <c r="A149" t="str">
        <f>'Emission Assumption Summary'!A149</f>
        <v/>
      </c>
      <c r="B149" s="11" t="str">
        <f>IF(A149="","",'Summary Sheet'!P149)</f>
        <v/>
      </c>
      <c r="C149" s="12" t="str">
        <f>IF(A149="","",C148+(C148*Assumptions!$B$17))</f>
        <v/>
      </c>
      <c r="D149" s="8" t="str">
        <f>IF(A149="","",D148+(D148*Assumptions!$B$11))</f>
        <v/>
      </c>
      <c r="E149" s="10" t="str">
        <f>IF(A149="","",('Emissions Factors'!$B$3/'Gasoline Hybrid Vehicles'!D149)*(B149*C149)/10^6)</f>
        <v/>
      </c>
    </row>
    <row r="150" spans="1:5" x14ac:dyDescent="0.3">
      <c r="A150" t="str">
        <f>'Emission Assumption Summary'!A150</f>
        <v/>
      </c>
      <c r="B150" s="11" t="str">
        <f>IF(A150="","",'Summary Sheet'!P150)</f>
        <v/>
      </c>
      <c r="C150" s="12" t="str">
        <f>IF(A150="","",C149+(C149*Assumptions!$B$17))</f>
        <v/>
      </c>
      <c r="D150" s="8" t="str">
        <f>IF(A150="","",D149+(D149*Assumptions!$B$11))</f>
        <v/>
      </c>
      <c r="E150" s="10" t="str">
        <f>IF(A150="","",('Emissions Factors'!$B$3/'Gasoline Hybrid Vehicles'!D150)*(B150*C150)/10^6)</f>
        <v/>
      </c>
    </row>
    <row r="151" spans="1:5" x14ac:dyDescent="0.3">
      <c r="A151" t="str">
        <f>'Emission Assumption Summary'!A151</f>
        <v/>
      </c>
      <c r="B151" s="11" t="str">
        <f>IF(A151="","",'Summary Sheet'!P151)</f>
        <v/>
      </c>
      <c r="C151" s="12" t="str">
        <f>IF(A151="","",C150+(C150*Assumptions!$B$17))</f>
        <v/>
      </c>
      <c r="D151" s="8" t="str">
        <f>IF(A151="","",D150+(D150*Assumptions!$B$11))</f>
        <v/>
      </c>
      <c r="E151" s="10" t="str">
        <f>IF(A151="","",('Emissions Factors'!$B$3/'Gasoline Hybrid Vehicles'!D151)*(B151*C151)/10^6)</f>
        <v/>
      </c>
    </row>
    <row r="152" spans="1:5" x14ac:dyDescent="0.3">
      <c r="A152" t="str">
        <f>'Emission Assumption Summary'!A152</f>
        <v/>
      </c>
      <c r="B152" s="11" t="str">
        <f>IF(A152="","",'Summary Sheet'!P152)</f>
        <v/>
      </c>
      <c r="C152" s="12" t="str">
        <f>IF(A152="","",C151+(C151*Assumptions!$B$17))</f>
        <v/>
      </c>
      <c r="D152" s="8" t="str">
        <f>IF(A152="","",D151+(D151*Assumptions!$B$11))</f>
        <v/>
      </c>
      <c r="E152" s="10" t="str">
        <f>IF(A152="","",('Emissions Factors'!$B$3/'Gasoline Hybrid Vehicles'!D152)*(B152*C152)/10^6)</f>
        <v/>
      </c>
    </row>
    <row r="153" spans="1:5" x14ac:dyDescent="0.3">
      <c r="A153" t="str">
        <f>'Emission Assumption Summary'!A153</f>
        <v/>
      </c>
      <c r="B153" s="11" t="str">
        <f>IF(A153="","",'Summary Sheet'!P153)</f>
        <v/>
      </c>
      <c r="C153" s="12" t="str">
        <f>IF(A153="","",C152+(C152*Assumptions!$B$17))</f>
        <v/>
      </c>
      <c r="D153" s="8" t="str">
        <f>IF(A153="","",D152+(D152*Assumptions!$B$11))</f>
        <v/>
      </c>
      <c r="E153" s="10" t="str">
        <f>IF(A153="","",('Emissions Factors'!$B$3/'Gasoline Hybrid Vehicles'!D153)*(B153*C153)/10^6)</f>
        <v/>
      </c>
    </row>
    <row r="154" spans="1:5" x14ac:dyDescent="0.3">
      <c r="A154" t="str">
        <f>'Emission Assumption Summary'!A154</f>
        <v/>
      </c>
      <c r="B154" s="11" t="str">
        <f>IF(A154="","",'Summary Sheet'!P154)</f>
        <v/>
      </c>
      <c r="C154" s="12" t="str">
        <f>IF(A154="","",C153+(C153*Assumptions!$B$17))</f>
        <v/>
      </c>
      <c r="D154" s="8" t="str">
        <f>IF(A154="","",D153+(D153*Assumptions!$B$11))</f>
        <v/>
      </c>
      <c r="E154" s="10" t="str">
        <f>IF(A154="","",('Emissions Factors'!$B$3/'Gasoline Hybrid Vehicles'!D154)*(B154*C154)/10^6)</f>
        <v/>
      </c>
    </row>
    <row r="155" spans="1:5" x14ac:dyDescent="0.3">
      <c r="A155" t="str">
        <f>'Emission Assumption Summary'!A155</f>
        <v/>
      </c>
      <c r="B155" s="11" t="str">
        <f>IF(A155="","",'Summary Sheet'!P155)</f>
        <v/>
      </c>
      <c r="C155" s="12" t="str">
        <f>IF(A155="","",C154+(C154*Assumptions!$B$17))</f>
        <v/>
      </c>
      <c r="D155" s="8" t="str">
        <f>IF(A155="","",D154+(D154*Assumptions!$B$11))</f>
        <v/>
      </c>
      <c r="E155" s="10" t="str">
        <f>IF(A155="","",('Emissions Factors'!$B$3/'Gasoline Hybrid Vehicles'!D155)*(B155*C155)/10^6)</f>
        <v/>
      </c>
    </row>
    <row r="156" spans="1:5" x14ac:dyDescent="0.3">
      <c r="A156" t="str">
        <f>'Emission Assumption Summary'!A156</f>
        <v/>
      </c>
      <c r="B156" s="11" t="str">
        <f>IF(A156="","",'Summary Sheet'!P156)</f>
        <v/>
      </c>
      <c r="C156" s="12" t="str">
        <f>IF(A156="","",C155+(C155*Assumptions!$B$17))</f>
        <v/>
      </c>
      <c r="D156" s="8" t="str">
        <f>IF(A156="","",D155+(D155*Assumptions!$B$11))</f>
        <v/>
      </c>
      <c r="E156" s="10" t="str">
        <f>IF(A156="","",('Emissions Factors'!$B$3/'Gasoline Hybrid Vehicles'!D156)*(B156*C156)/10^6)</f>
        <v/>
      </c>
    </row>
    <row r="157" spans="1:5" x14ac:dyDescent="0.3">
      <c r="A157" t="str">
        <f>'Emission Assumption Summary'!A157</f>
        <v/>
      </c>
      <c r="B157" s="11" t="str">
        <f>IF(A157="","",'Summary Sheet'!P157)</f>
        <v/>
      </c>
      <c r="C157" s="12" t="str">
        <f>IF(A157="","",C156+(C156*Assumptions!$B$17))</f>
        <v/>
      </c>
      <c r="D157" s="8" t="str">
        <f>IF(A157="","",D156+(D156*Assumptions!$B$11))</f>
        <v/>
      </c>
      <c r="E157" s="10" t="str">
        <f>IF(A157="","",('Emissions Factors'!$B$3/'Gasoline Hybrid Vehicles'!D157)*(B157*C157)/10^6)</f>
        <v/>
      </c>
    </row>
    <row r="158" spans="1:5" x14ac:dyDescent="0.3">
      <c r="A158" t="str">
        <f>'Emission Assumption Summary'!A158</f>
        <v/>
      </c>
      <c r="B158" s="11" t="str">
        <f>IF(A158="","",'Summary Sheet'!P158)</f>
        <v/>
      </c>
      <c r="C158" s="12" t="str">
        <f>IF(A158="","",C157+(C157*Assumptions!$B$17))</f>
        <v/>
      </c>
      <c r="D158" s="8" t="str">
        <f>IF(A158="","",D157+(D157*Assumptions!$B$11))</f>
        <v/>
      </c>
      <c r="E158" s="10" t="str">
        <f>IF(A158="","",('Emissions Factors'!$B$3/'Gasoline Hybrid Vehicles'!D158)*(B158*C158)/10^6)</f>
        <v/>
      </c>
    </row>
    <row r="159" spans="1:5" x14ac:dyDescent="0.3">
      <c r="A159" t="str">
        <f>'Emission Assumption Summary'!A159</f>
        <v/>
      </c>
      <c r="B159" s="11" t="str">
        <f>IF(A159="","",'Summary Sheet'!P159)</f>
        <v/>
      </c>
      <c r="C159" s="12" t="str">
        <f>IF(A159="","",C158+(C158*Assumptions!$B$17))</f>
        <v/>
      </c>
      <c r="D159" s="8" t="str">
        <f>IF(A159="","",D158+(D158*Assumptions!$B$11))</f>
        <v/>
      </c>
      <c r="E159" s="10" t="str">
        <f>IF(A159="","",('Emissions Factors'!$B$3/'Gasoline Hybrid Vehicles'!D159)*(B159*C159)/10^6)</f>
        <v/>
      </c>
    </row>
    <row r="160" spans="1:5" x14ac:dyDescent="0.3">
      <c r="A160" t="str">
        <f>'Emission Assumption Summary'!A160</f>
        <v/>
      </c>
      <c r="B160" s="11" t="str">
        <f>IF(A160="","",'Summary Sheet'!P160)</f>
        <v/>
      </c>
      <c r="C160" s="12" t="str">
        <f>IF(A160="","",C159+(C159*Assumptions!$B$17))</f>
        <v/>
      </c>
      <c r="D160" s="8" t="str">
        <f>IF(A160="","",D159+(D159*Assumptions!$B$11))</f>
        <v/>
      </c>
      <c r="E160" s="10" t="str">
        <f>IF(A160="","",('Emissions Factors'!$B$3/'Gasoline Hybrid Vehicles'!D160)*(B160*C160)/10^6)</f>
        <v/>
      </c>
    </row>
    <row r="161" spans="1:5" x14ac:dyDescent="0.3">
      <c r="A161" t="str">
        <f>'Emission Assumption Summary'!A161</f>
        <v/>
      </c>
      <c r="B161" s="11" t="str">
        <f>IF(A161="","",'Summary Sheet'!P161)</f>
        <v/>
      </c>
      <c r="C161" s="12" t="str">
        <f>IF(A161="","",C160+(C160*Assumptions!$B$17))</f>
        <v/>
      </c>
      <c r="D161" s="8" t="str">
        <f>IF(A161="","",D160+(D160*Assumptions!$B$11))</f>
        <v/>
      </c>
      <c r="E161" s="10" t="str">
        <f>IF(A161="","",('Emissions Factors'!$B$3/'Gasoline Hybrid Vehicles'!D161)*(B161*C161)/10^6)</f>
        <v/>
      </c>
    </row>
    <row r="162" spans="1:5" x14ac:dyDescent="0.3">
      <c r="A162" t="str">
        <f>'Emission Assumption Summary'!A162</f>
        <v/>
      </c>
      <c r="B162" s="11" t="str">
        <f>IF(A162="","",'Summary Sheet'!P162)</f>
        <v/>
      </c>
      <c r="C162" s="12" t="str">
        <f>IF(A162="","",C161+(C161*Assumptions!$B$17))</f>
        <v/>
      </c>
      <c r="D162" s="8" t="str">
        <f>IF(A162="","",D161+(D161*Assumptions!$B$11))</f>
        <v/>
      </c>
      <c r="E162" s="10" t="str">
        <f>IF(A162="","",('Emissions Factors'!$B$3/'Gasoline Hybrid Vehicles'!D162)*(B162*C162)/10^6)</f>
        <v/>
      </c>
    </row>
    <row r="163" spans="1:5" x14ac:dyDescent="0.3">
      <c r="A163" t="str">
        <f>'Emission Assumption Summary'!A163</f>
        <v/>
      </c>
      <c r="B163" s="11" t="str">
        <f>IF(A163="","",'Summary Sheet'!P163)</f>
        <v/>
      </c>
      <c r="C163" s="12" t="str">
        <f>IF(A163="","",C162+(C162*Assumptions!$B$17))</f>
        <v/>
      </c>
      <c r="D163" s="8" t="str">
        <f>IF(A163="","",D162+(D162*Assumptions!$B$11))</f>
        <v/>
      </c>
      <c r="E163" s="10" t="str">
        <f>IF(A163="","",('Emissions Factors'!$B$3/'Gasoline Hybrid Vehicles'!D163)*(B163*C163)/10^6)</f>
        <v/>
      </c>
    </row>
    <row r="164" spans="1:5" x14ac:dyDescent="0.3">
      <c r="A164" t="str">
        <f>'Emission Assumption Summary'!A164</f>
        <v/>
      </c>
      <c r="B164" s="11" t="str">
        <f>IF(A164="","",'Summary Sheet'!P164)</f>
        <v/>
      </c>
      <c r="C164" s="12" t="str">
        <f>IF(A164="","",C163+(C163*Assumptions!$B$17))</f>
        <v/>
      </c>
      <c r="D164" s="8" t="str">
        <f>IF(A164="","",D163+(D163*Assumptions!$B$11))</f>
        <v/>
      </c>
      <c r="E164" s="10" t="str">
        <f>IF(A164="","",('Emissions Factors'!$B$3/'Gasoline Hybrid Vehicles'!D164)*(B164*C164)/10^6)</f>
        <v/>
      </c>
    </row>
    <row r="165" spans="1:5" x14ac:dyDescent="0.3">
      <c r="A165" t="str">
        <f>'Emission Assumption Summary'!A165</f>
        <v/>
      </c>
      <c r="B165" s="11" t="str">
        <f>IF(A165="","",'Summary Sheet'!P165)</f>
        <v/>
      </c>
      <c r="C165" s="12" t="str">
        <f>IF(A165="","",C164+(C164*Assumptions!$B$17))</f>
        <v/>
      </c>
      <c r="D165" s="8" t="str">
        <f>IF(A165="","",D164+(D164*Assumptions!$B$11))</f>
        <v/>
      </c>
      <c r="E165" s="10" t="str">
        <f>IF(A165="","",('Emissions Factors'!$B$3/'Gasoline Hybrid Vehicles'!D165)*(B165*C165)/10^6)</f>
        <v/>
      </c>
    </row>
    <row r="166" spans="1:5" x14ac:dyDescent="0.3">
      <c r="A166" t="str">
        <f>'Emission Assumption Summary'!A166</f>
        <v/>
      </c>
      <c r="B166" s="11" t="str">
        <f>IF(A166="","",'Summary Sheet'!P166)</f>
        <v/>
      </c>
      <c r="C166" s="12" t="str">
        <f>IF(A166="","",C165+(C165*Assumptions!$B$17))</f>
        <v/>
      </c>
      <c r="D166" s="8" t="str">
        <f>IF(A166="","",D165+(D165*Assumptions!$B$11))</f>
        <v/>
      </c>
      <c r="E166" s="10" t="str">
        <f>IF(A166="","",('Emissions Factors'!$B$3/'Gasoline Hybrid Vehicles'!D166)*(B166*C166)/10^6)</f>
        <v/>
      </c>
    </row>
    <row r="167" spans="1:5" x14ac:dyDescent="0.3">
      <c r="A167" t="str">
        <f>'Emission Assumption Summary'!A167</f>
        <v/>
      </c>
      <c r="B167" s="11" t="str">
        <f>IF(A167="","",'Summary Sheet'!P167)</f>
        <v/>
      </c>
      <c r="C167" s="12" t="str">
        <f>IF(A167="","",C166+(C166*Assumptions!$B$17))</f>
        <v/>
      </c>
      <c r="D167" s="8" t="str">
        <f>IF(A167="","",D166+(D166*Assumptions!$B$11))</f>
        <v/>
      </c>
      <c r="E167" s="10" t="str">
        <f>IF(A167="","",('Emissions Factors'!$B$3/'Gasoline Hybrid Vehicles'!D167)*(B167*C167)/10^6)</f>
        <v/>
      </c>
    </row>
    <row r="168" spans="1:5" x14ac:dyDescent="0.3">
      <c r="A168" t="str">
        <f>'Emission Assumption Summary'!A168</f>
        <v/>
      </c>
      <c r="B168" s="11" t="str">
        <f>IF(A168="","",'Summary Sheet'!P168)</f>
        <v/>
      </c>
      <c r="C168" s="12" t="str">
        <f>IF(A168="","",C167+(C167*Assumptions!$B$17))</f>
        <v/>
      </c>
      <c r="D168" s="8" t="str">
        <f>IF(A168="","",D167+(D167*Assumptions!$B$11))</f>
        <v/>
      </c>
      <c r="E168" s="10" t="str">
        <f>IF(A168="","",('Emissions Factors'!$B$3/'Gasoline Hybrid Vehicles'!D168)*(B168*C168)/10^6)</f>
        <v/>
      </c>
    </row>
    <row r="169" spans="1:5" x14ac:dyDescent="0.3">
      <c r="A169" t="str">
        <f>'Emission Assumption Summary'!A169</f>
        <v/>
      </c>
      <c r="B169" s="11" t="str">
        <f>IF(A169="","",'Summary Sheet'!P169)</f>
        <v/>
      </c>
      <c r="C169" s="12" t="str">
        <f>IF(A169="","",C168+(C168*Assumptions!$B$17))</f>
        <v/>
      </c>
      <c r="D169" s="8" t="str">
        <f>IF(A169="","",D168+(D168*Assumptions!$B$11))</f>
        <v/>
      </c>
      <c r="E169" s="10" t="str">
        <f>IF(A169="","",('Emissions Factors'!$B$3/'Gasoline Hybrid Vehicles'!D169)*(B169*C169)/10^6)</f>
        <v/>
      </c>
    </row>
    <row r="170" spans="1:5" x14ac:dyDescent="0.3">
      <c r="A170" t="str">
        <f>'Emission Assumption Summary'!A170</f>
        <v/>
      </c>
      <c r="B170" s="11" t="str">
        <f>IF(A170="","",'Summary Sheet'!P170)</f>
        <v/>
      </c>
      <c r="C170" s="12" t="str">
        <f>IF(A170="","",C169+(C169*Assumptions!$B$17))</f>
        <v/>
      </c>
      <c r="D170" s="8" t="str">
        <f>IF(A170="","",D169+(D169*Assumptions!$B$11))</f>
        <v/>
      </c>
      <c r="E170" s="10" t="str">
        <f>IF(A170="","",('Emissions Factors'!$B$3/'Gasoline Hybrid Vehicles'!D170)*(B170*C170)/10^6)</f>
        <v/>
      </c>
    </row>
    <row r="171" spans="1:5" x14ac:dyDescent="0.3">
      <c r="A171" t="str">
        <f>'Emission Assumption Summary'!A171</f>
        <v/>
      </c>
      <c r="B171" s="11" t="str">
        <f>IF(A171="","",'Summary Sheet'!P171)</f>
        <v/>
      </c>
      <c r="C171" s="12" t="str">
        <f>IF(A171="","",C170+(C170*Assumptions!$B$17))</f>
        <v/>
      </c>
      <c r="D171" s="8" t="str">
        <f>IF(A171="","",D170+(D170*Assumptions!$B$11))</f>
        <v/>
      </c>
      <c r="E171" s="10" t="str">
        <f>IF(A171="","",('Emissions Factors'!$B$3/'Gasoline Hybrid Vehicles'!D171)*(B171*C171)/10^6)</f>
        <v/>
      </c>
    </row>
    <row r="172" spans="1:5" x14ac:dyDescent="0.3">
      <c r="A172" t="str">
        <f>'Emission Assumption Summary'!A172</f>
        <v/>
      </c>
      <c r="B172" s="11" t="str">
        <f>IF(A172="","",'Summary Sheet'!P172)</f>
        <v/>
      </c>
      <c r="C172" s="12" t="str">
        <f>IF(A172="","",C171+(C171*Assumptions!$B$17))</f>
        <v/>
      </c>
      <c r="D172" s="8" t="str">
        <f>IF(A172="","",D171+(D171*Assumptions!$B$11))</f>
        <v/>
      </c>
      <c r="E172" s="10" t="str">
        <f>IF(A172="","",('Emissions Factors'!$B$3/'Gasoline Hybrid Vehicles'!D172)*(B172*C172)/10^6)</f>
        <v/>
      </c>
    </row>
    <row r="173" spans="1:5" x14ac:dyDescent="0.3">
      <c r="A173" t="str">
        <f>'Emission Assumption Summary'!A173</f>
        <v/>
      </c>
      <c r="B173" s="11" t="str">
        <f>IF(A173="","",'Summary Sheet'!P173)</f>
        <v/>
      </c>
      <c r="C173" s="12" t="str">
        <f>IF(A173="","",C172+(C172*Assumptions!$B$17))</f>
        <v/>
      </c>
      <c r="D173" s="8" t="str">
        <f>IF(A173="","",D172+(D172*Assumptions!$B$11))</f>
        <v/>
      </c>
      <c r="E173" s="10" t="str">
        <f>IF(A173="","",('Emissions Factors'!$B$3/'Gasoline Hybrid Vehicles'!D173)*(B173*C173)/10^6)</f>
        <v/>
      </c>
    </row>
    <row r="174" spans="1:5" x14ac:dyDescent="0.3">
      <c r="A174" t="str">
        <f>'Emission Assumption Summary'!A174</f>
        <v/>
      </c>
      <c r="B174" s="11" t="str">
        <f>IF(A174="","",'Summary Sheet'!P174)</f>
        <v/>
      </c>
      <c r="C174" s="12" t="str">
        <f>IF(A174="","",C173+(C173*Assumptions!$B$17))</f>
        <v/>
      </c>
      <c r="D174" s="8" t="str">
        <f>IF(A174="","",D173+(D173*Assumptions!$B$11))</f>
        <v/>
      </c>
      <c r="E174" s="10" t="str">
        <f>IF(A174="","",('Emissions Factors'!$B$3/'Gasoline Hybrid Vehicles'!D174)*(B174*C174)/10^6)</f>
        <v/>
      </c>
    </row>
    <row r="175" spans="1:5" x14ac:dyDescent="0.3">
      <c r="A175" t="str">
        <f>'Emission Assumption Summary'!A175</f>
        <v/>
      </c>
      <c r="B175" s="11" t="str">
        <f>IF(A175="","",'Summary Sheet'!P175)</f>
        <v/>
      </c>
      <c r="C175" s="12" t="str">
        <f>IF(A175="","",C174+(C174*Assumptions!$B$17))</f>
        <v/>
      </c>
      <c r="D175" s="8" t="str">
        <f>IF(A175="","",D174+(D174*Assumptions!$B$11))</f>
        <v/>
      </c>
      <c r="E175" s="10" t="str">
        <f>IF(A175="","",('Emissions Factors'!$B$3/'Gasoline Hybrid Vehicles'!D175)*(B175*C175)/10^6)</f>
        <v/>
      </c>
    </row>
    <row r="176" spans="1:5" x14ac:dyDescent="0.3">
      <c r="A176" t="str">
        <f>'Emission Assumption Summary'!A176</f>
        <v/>
      </c>
      <c r="B176" s="11" t="str">
        <f>IF(A176="","",'Summary Sheet'!P176)</f>
        <v/>
      </c>
      <c r="C176" s="12" t="str">
        <f>IF(A176="","",C175+(C175*Assumptions!$B$17))</f>
        <v/>
      </c>
      <c r="D176" s="8" t="str">
        <f>IF(A176="","",D175+(D175*Assumptions!$B$11))</f>
        <v/>
      </c>
      <c r="E176" s="10" t="str">
        <f>IF(A176="","",('Emissions Factors'!$B$3/'Gasoline Hybrid Vehicles'!D176)*(B176*C176)/10^6)</f>
        <v/>
      </c>
    </row>
    <row r="177" spans="1:5" x14ac:dyDescent="0.3">
      <c r="A177" t="str">
        <f>'Emission Assumption Summary'!A177</f>
        <v/>
      </c>
      <c r="B177" s="11" t="str">
        <f>IF(A177="","",'Summary Sheet'!P177)</f>
        <v/>
      </c>
      <c r="C177" s="12" t="str">
        <f>IF(A177="","",C176+(C176*Assumptions!$B$17))</f>
        <v/>
      </c>
      <c r="D177" s="8" t="str">
        <f>IF(A177="","",D176+(D176*Assumptions!$B$11))</f>
        <v/>
      </c>
      <c r="E177" s="10" t="str">
        <f>IF(A177="","",('Emissions Factors'!$B$3/'Gasoline Hybrid Vehicles'!D177)*(B177*C177)/10^6)</f>
        <v/>
      </c>
    </row>
    <row r="178" spans="1:5" x14ac:dyDescent="0.3">
      <c r="A178" t="str">
        <f>'Emission Assumption Summary'!A178</f>
        <v/>
      </c>
      <c r="B178" s="11" t="str">
        <f>IF(A178="","",'Summary Sheet'!P178)</f>
        <v/>
      </c>
      <c r="C178" s="12" t="str">
        <f>IF(A178="","",C177+(C177*Assumptions!$B$17))</f>
        <v/>
      </c>
      <c r="D178" s="8" t="str">
        <f>IF(A178="","",D177+(D177*Assumptions!$B$11))</f>
        <v/>
      </c>
      <c r="E178" s="10" t="str">
        <f>IF(A178="","",('Emissions Factors'!$B$3/'Gasoline Hybrid Vehicles'!D178)*(B178*C178)/10^6)</f>
        <v/>
      </c>
    </row>
    <row r="179" spans="1:5" x14ac:dyDescent="0.3">
      <c r="A179" t="str">
        <f>'Emission Assumption Summary'!A179</f>
        <v/>
      </c>
      <c r="B179" s="11" t="str">
        <f>IF(A179="","",'Summary Sheet'!P179)</f>
        <v/>
      </c>
      <c r="C179" s="12" t="str">
        <f>IF(A179="","",C178+(C178*Assumptions!$B$17))</f>
        <v/>
      </c>
      <c r="D179" s="8" t="str">
        <f>IF(A179="","",D178+(D178*Assumptions!$B$11))</f>
        <v/>
      </c>
      <c r="E179" s="10" t="str">
        <f>IF(A179="","",('Emissions Factors'!$B$3/'Gasoline Hybrid Vehicles'!D179)*(B179*C179)/10^6)</f>
        <v/>
      </c>
    </row>
    <row r="180" spans="1:5" x14ac:dyDescent="0.3">
      <c r="A180" t="str">
        <f>'Emission Assumption Summary'!A180</f>
        <v/>
      </c>
      <c r="B180" s="11" t="str">
        <f>IF(A180="","",'Summary Sheet'!P180)</f>
        <v/>
      </c>
      <c r="C180" s="12" t="str">
        <f>IF(A180="","",C179+(C179*Assumptions!$B$17))</f>
        <v/>
      </c>
      <c r="D180" s="8" t="str">
        <f>IF(A180="","",D179+(D179*Assumptions!$B$11))</f>
        <v/>
      </c>
      <c r="E180" s="10" t="str">
        <f>IF(A180="","",('Emissions Factors'!$B$3/'Gasoline Hybrid Vehicles'!D180)*(B180*C180)/10^6)</f>
        <v/>
      </c>
    </row>
    <row r="181" spans="1:5" x14ac:dyDescent="0.3">
      <c r="A181" t="str">
        <f>'Emission Assumption Summary'!A181</f>
        <v/>
      </c>
      <c r="B181" s="11" t="str">
        <f>IF(A181="","",'Summary Sheet'!P181)</f>
        <v/>
      </c>
      <c r="C181" s="12" t="str">
        <f>IF(A181="","",C180+(C180*Assumptions!$B$17))</f>
        <v/>
      </c>
      <c r="D181" s="8" t="str">
        <f>IF(A181="","",D180+(D180*Assumptions!$B$11))</f>
        <v/>
      </c>
      <c r="E181" s="10" t="str">
        <f>IF(A181="","",('Emissions Factors'!$B$3/'Gasoline Hybrid Vehicles'!D181)*(B181*C181)/10^6)</f>
        <v/>
      </c>
    </row>
    <row r="182" spans="1:5" x14ac:dyDescent="0.3">
      <c r="A182" t="str">
        <f>'Emission Assumption Summary'!A182</f>
        <v/>
      </c>
      <c r="B182" s="11" t="str">
        <f>IF(A182="","",'Summary Sheet'!P182)</f>
        <v/>
      </c>
      <c r="C182" s="12" t="str">
        <f>IF(A182="","",C181+(C181*Assumptions!$B$17))</f>
        <v/>
      </c>
      <c r="D182" s="8" t="str">
        <f>IF(A182="","",D181+(D181*Assumptions!$B$11))</f>
        <v/>
      </c>
      <c r="E182" s="10" t="str">
        <f>IF(A182="","",('Emissions Factors'!$B$3/'Gasoline Hybrid Vehicles'!D182)*(B182*C182)/10^6)</f>
        <v/>
      </c>
    </row>
    <row r="183" spans="1:5" x14ac:dyDescent="0.3">
      <c r="A183" t="str">
        <f>'Emission Assumption Summary'!A183</f>
        <v/>
      </c>
      <c r="B183" s="11" t="str">
        <f>IF(A183="","",'Summary Sheet'!P183)</f>
        <v/>
      </c>
      <c r="C183" s="12" t="str">
        <f>IF(A183="","",C182+(C182*Assumptions!$B$17))</f>
        <v/>
      </c>
      <c r="D183" s="8" t="str">
        <f>IF(A183="","",D182+(D182*Assumptions!$B$11))</f>
        <v/>
      </c>
      <c r="E183" s="10" t="str">
        <f>IF(A183="","",('Emissions Factors'!$B$3/'Gasoline Hybrid Vehicles'!D183)*(B183*C183)/10^6)</f>
        <v/>
      </c>
    </row>
    <row r="184" spans="1:5" x14ac:dyDescent="0.3">
      <c r="A184" t="str">
        <f>'Emission Assumption Summary'!A184</f>
        <v/>
      </c>
      <c r="B184" s="11" t="str">
        <f>IF(A184="","",'Summary Sheet'!P184)</f>
        <v/>
      </c>
      <c r="C184" s="12" t="str">
        <f>IF(A184="","",C183+(C183*Assumptions!$B$17))</f>
        <v/>
      </c>
      <c r="D184" s="8" t="str">
        <f>IF(A184="","",D183+(D183*Assumptions!$B$11))</f>
        <v/>
      </c>
      <c r="E184" s="10" t="str">
        <f>IF(A184="","",('Emissions Factors'!$B$3/'Gasoline Hybrid Vehicles'!D184)*(B184*C184)/10^6)</f>
        <v/>
      </c>
    </row>
    <row r="185" spans="1:5" x14ac:dyDescent="0.3">
      <c r="A185" t="str">
        <f>'Emission Assumption Summary'!A185</f>
        <v/>
      </c>
      <c r="B185" s="11" t="str">
        <f>IF(A185="","",'Summary Sheet'!P185)</f>
        <v/>
      </c>
      <c r="C185" s="12" t="str">
        <f>IF(A185="","",C184+(C184*Assumptions!$B$17))</f>
        <v/>
      </c>
      <c r="D185" s="8" t="str">
        <f>IF(A185="","",D184+(D184*Assumptions!$B$11))</f>
        <v/>
      </c>
      <c r="E185" s="10" t="str">
        <f>IF(A185="","",('Emissions Factors'!$B$3/'Gasoline Hybrid Vehicles'!D185)*(B185*C185)/10^6)</f>
        <v/>
      </c>
    </row>
    <row r="186" spans="1:5" x14ac:dyDescent="0.3">
      <c r="A186" t="str">
        <f>'Emission Assumption Summary'!A186</f>
        <v/>
      </c>
      <c r="B186" s="11" t="str">
        <f>IF(A186="","",'Summary Sheet'!P186)</f>
        <v/>
      </c>
      <c r="C186" s="12" t="str">
        <f>IF(A186="","",C185+(C185*Assumptions!$B$17))</f>
        <v/>
      </c>
      <c r="D186" s="8" t="str">
        <f>IF(A186="","",D185+(D185*Assumptions!$B$11))</f>
        <v/>
      </c>
      <c r="E186" s="10" t="str">
        <f>IF(A186="","",('Emissions Factors'!$B$3/'Gasoline Hybrid Vehicles'!D186)*(B186*C186)/10^6)</f>
        <v/>
      </c>
    </row>
    <row r="187" spans="1:5" x14ac:dyDescent="0.3">
      <c r="A187" t="str">
        <f>'Emission Assumption Summary'!A187</f>
        <v/>
      </c>
      <c r="B187" s="11" t="str">
        <f>IF(A187="","",'Summary Sheet'!P187)</f>
        <v/>
      </c>
      <c r="C187" s="12" t="str">
        <f>IF(A187="","",C186+(C186*Assumptions!$B$17))</f>
        <v/>
      </c>
      <c r="D187" s="8" t="str">
        <f>IF(A187="","",D186+(D186*Assumptions!$B$11))</f>
        <v/>
      </c>
      <c r="E187" s="10" t="str">
        <f>IF(A187="","",('Emissions Factors'!$B$3/'Gasoline Hybrid Vehicles'!D187)*(B187*C187)/10^6)</f>
        <v/>
      </c>
    </row>
    <row r="188" spans="1:5" x14ac:dyDescent="0.3">
      <c r="A188" t="str">
        <f>'Emission Assumption Summary'!A188</f>
        <v/>
      </c>
      <c r="B188" s="11" t="str">
        <f>IF(A188="","",'Summary Sheet'!P188)</f>
        <v/>
      </c>
      <c r="C188" s="12" t="str">
        <f>IF(A188="","",C187+(C187*Assumptions!$B$17))</f>
        <v/>
      </c>
      <c r="D188" s="8" t="str">
        <f>IF(A188="","",D187+(D187*Assumptions!$B$11))</f>
        <v/>
      </c>
      <c r="E188" s="10" t="str">
        <f>IF(A188="","",('Emissions Factors'!$B$3/'Gasoline Hybrid Vehicles'!D188)*(B188*C188)/10^6)</f>
        <v/>
      </c>
    </row>
    <row r="189" spans="1:5" x14ac:dyDescent="0.3">
      <c r="A189" t="str">
        <f>'Emission Assumption Summary'!A189</f>
        <v/>
      </c>
      <c r="B189" s="11" t="str">
        <f>IF(A189="","",'Summary Sheet'!P189)</f>
        <v/>
      </c>
      <c r="C189" s="12" t="str">
        <f>IF(A189="","",C188+(C188*Assumptions!$B$17))</f>
        <v/>
      </c>
      <c r="D189" s="8" t="str">
        <f>IF(A189="","",D188+(D188*Assumptions!$B$11))</f>
        <v/>
      </c>
      <c r="E189" s="10" t="str">
        <f>IF(A189="","",('Emissions Factors'!$B$3/'Gasoline Hybrid Vehicles'!D189)*(B189*C189)/10^6)</f>
        <v/>
      </c>
    </row>
    <row r="190" spans="1:5" x14ac:dyDescent="0.3">
      <c r="A190" t="str">
        <f>'Emission Assumption Summary'!A190</f>
        <v/>
      </c>
      <c r="B190" s="11" t="str">
        <f>IF(A190="","",'Summary Sheet'!P190)</f>
        <v/>
      </c>
      <c r="C190" s="12" t="str">
        <f>IF(A190="","",C189+(C189*Assumptions!$B$17))</f>
        <v/>
      </c>
      <c r="D190" s="8" t="str">
        <f>IF(A190="","",D189+(D189*Assumptions!$B$11))</f>
        <v/>
      </c>
      <c r="E190" s="10" t="str">
        <f>IF(A190="","",('Emissions Factors'!$B$3/'Gasoline Hybrid Vehicles'!D190)*(B190*C190)/10^6)</f>
        <v/>
      </c>
    </row>
    <row r="191" spans="1:5" x14ac:dyDescent="0.3">
      <c r="A191" t="str">
        <f>'Emission Assumption Summary'!A191</f>
        <v/>
      </c>
      <c r="B191" s="11" t="str">
        <f>IF(A191="","",'Summary Sheet'!P191)</f>
        <v/>
      </c>
      <c r="C191" s="12" t="str">
        <f>IF(A191="","",C190+(C190*Assumptions!$B$17))</f>
        <v/>
      </c>
      <c r="D191" s="8" t="str">
        <f>IF(A191="","",D190+(D190*Assumptions!$B$11))</f>
        <v/>
      </c>
      <c r="E191" s="10" t="str">
        <f>IF(A191="","",('Emissions Factors'!$B$3/'Gasoline Hybrid Vehicles'!D191)*(B191*C191)/10^6)</f>
        <v/>
      </c>
    </row>
    <row r="192" spans="1:5" x14ac:dyDescent="0.3">
      <c r="A192" t="str">
        <f>'Emission Assumption Summary'!A192</f>
        <v/>
      </c>
      <c r="B192" s="11" t="str">
        <f>IF(A192="","",'Summary Sheet'!P192)</f>
        <v/>
      </c>
      <c r="C192" s="12" t="str">
        <f>IF(A192="","",C191+(C191*Assumptions!$B$17))</f>
        <v/>
      </c>
      <c r="D192" s="8" t="str">
        <f>IF(A192="","",D191+(D191*Assumptions!$B$11))</f>
        <v/>
      </c>
      <c r="E192" s="10" t="str">
        <f>IF(A192="","",('Emissions Factors'!$B$3/'Gasoline Hybrid Vehicles'!D192)*(B192*C192)/10^6)</f>
        <v/>
      </c>
    </row>
    <row r="193" spans="1:5" x14ac:dyDescent="0.3">
      <c r="A193" t="str">
        <f>'Emission Assumption Summary'!A193</f>
        <v/>
      </c>
      <c r="B193" s="11" t="str">
        <f>IF(A193="","",'Summary Sheet'!P193)</f>
        <v/>
      </c>
      <c r="C193" s="12" t="str">
        <f>IF(A193="","",C192+(C192*Assumptions!$B$17))</f>
        <v/>
      </c>
      <c r="D193" s="8" t="str">
        <f>IF(A193="","",D192+(D192*Assumptions!$B$11))</f>
        <v/>
      </c>
      <c r="E193" s="10" t="str">
        <f>IF(A193="","",('Emissions Factors'!$B$3/'Gasoline Hybrid Vehicles'!D193)*(B193*C193)/10^6)</f>
        <v/>
      </c>
    </row>
    <row r="194" spans="1:5" x14ac:dyDescent="0.3">
      <c r="A194" t="str">
        <f>'Emission Assumption Summary'!A194</f>
        <v/>
      </c>
      <c r="B194" s="11" t="str">
        <f>IF(A194="","",'Summary Sheet'!P194)</f>
        <v/>
      </c>
      <c r="C194" s="12" t="str">
        <f>IF(A194="","",C193+(C193*Assumptions!$B$17))</f>
        <v/>
      </c>
      <c r="D194" s="8" t="str">
        <f>IF(A194="","",D193+(D193*Assumptions!$B$11))</f>
        <v/>
      </c>
      <c r="E194" s="10" t="str">
        <f>IF(A194="","",('Emissions Factors'!$B$3/'Gasoline Hybrid Vehicles'!D194)*(B194*C194)/10^6)</f>
        <v/>
      </c>
    </row>
    <row r="195" spans="1:5" x14ac:dyDescent="0.3">
      <c r="A195" t="str">
        <f>'Emission Assumption Summary'!A195</f>
        <v/>
      </c>
      <c r="B195" s="11" t="str">
        <f>IF(A195="","",'Summary Sheet'!P195)</f>
        <v/>
      </c>
      <c r="C195" s="12" t="str">
        <f>IF(A195="","",C194+(C194*Assumptions!$B$17))</f>
        <v/>
      </c>
      <c r="D195" s="8" t="str">
        <f>IF(A195="","",D194+(D194*Assumptions!$B$11))</f>
        <v/>
      </c>
      <c r="E195" s="10" t="str">
        <f>IF(A195="","",('Emissions Factors'!$B$3/'Gasoline Hybrid Vehicles'!D195)*(B195*C195)/10^6)</f>
        <v/>
      </c>
    </row>
    <row r="196" spans="1:5" x14ac:dyDescent="0.3">
      <c r="A196" t="str">
        <f>'Emission Assumption Summary'!A196</f>
        <v/>
      </c>
      <c r="B196" s="11" t="str">
        <f>IF(A196="","",'Summary Sheet'!P196)</f>
        <v/>
      </c>
      <c r="C196" s="12" t="str">
        <f>IF(A196="","",C195+(C195*Assumptions!$B$17))</f>
        <v/>
      </c>
      <c r="D196" s="8" t="str">
        <f>IF(A196="","",D195+(D195*Assumptions!$B$11))</f>
        <v/>
      </c>
      <c r="E196" s="10" t="str">
        <f>IF(A196="","",('Emissions Factors'!$B$3/'Gasoline Hybrid Vehicles'!D196)*(B196*C196)/10^6)</f>
        <v/>
      </c>
    </row>
    <row r="197" spans="1:5" x14ac:dyDescent="0.3">
      <c r="A197" t="str">
        <f>'Emission Assumption Summary'!A197</f>
        <v/>
      </c>
      <c r="B197" s="11" t="str">
        <f>IF(A197="","",'Summary Sheet'!P197)</f>
        <v/>
      </c>
      <c r="C197" s="12" t="str">
        <f>IF(A197="","",C196+(C196*Assumptions!$B$17))</f>
        <v/>
      </c>
      <c r="D197" s="8" t="str">
        <f>IF(A197="","",D196+(D196*Assumptions!$B$11))</f>
        <v/>
      </c>
      <c r="E197" s="10" t="str">
        <f>IF(A197="","",('Emissions Factors'!$B$3/'Gasoline Hybrid Vehicles'!D197)*(B197*C197)/10^6)</f>
        <v/>
      </c>
    </row>
    <row r="198" spans="1:5" x14ac:dyDescent="0.3">
      <c r="A198" t="str">
        <f>'Emission Assumption Summary'!A198</f>
        <v/>
      </c>
      <c r="B198" s="11" t="str">
        <f>IF(A198="","",'Summary Sheet'!P198)</f>
        <v/>
      </c>
      <c r="C198" s="12" t="str">
        <f>IF(A198="","",C197+(C197*Assumptions!$B$17))</f>
        <v/>
      </c>
      <c r="D198" s="8" t="str">
        <f>IF(A198="","",D197+(D197*Assumptions!$B$11))</f>
        <v/>
      </c>
      <c r="E198" s="10" t="str">
        <f>IF(A198="","",('Emissions Factors'!$B$3/'Gasoline Hybrid Vehicles'!D198)*(B198*C198)/10^6)</f>
        <v/>
      </c>
    </row>
    <row r="199" spans="1:5" x14ac:dyDescent="0.3">
      <c r="A199" t="str">
        <f>'Emission Assumption Summary'!A199</f>
        <v/>
      </c>
      <c r="B199" s="11" t="str">
        <f>IF(A199="","",'Summary Sheet'!P199)</f>
        <v/>
      </c>
      <c r="C199" s="12" t="str">
        <f>IF(A199="","",C198+(C198*Assumptions!$B$17))</f>
        <v/>
      </c>
      <c r="D199" s="8" t="str">
        <f>IF(A199="","",D198+(D198*Assumptions!$B$11))</f>
        <v/>
      </c>
      <c r="E199" s="10" t="str">
        <f>IF(A199="","",('Emissions Factors'!$B$3/'Gasoline Hybrid Vehicles'!D199)*(B199*C199)/10^6)</f>
        <v/>
      </c>
    </row>
    <row r="200" spans="1:5" x14ac:dyDescent="0.3">
      <c r="A200" t="str">
        <f>'Emission Assumption Summary'!A200</f>
        <v/>
      </c>
      <c r="B200" s="11" t="str">
        <f>IF(A200="","",'Summary Sheet'!P200)</f>
        <v/>
      </c>
      <c r="C200" s="12" t="str">
        <f>IF(A200="","",C199+(C199*Assumptions!$B$17))</f>
        <v/>
      </c>
      <c r="D200" s="8" t="str">
        <f>IF(A200="","",D199+(D199*Assumptions!$B$11))</f>
        <v/>
      </c>
      <c r="E200" s="10" t="str">
        <f>IF(A200="","",('Emissions Factors'!$B$3/'Gasoline Hybrid Vehicles'!D200)*(B200*C200)/10^6)</f>
        <v/>
      </c>
    </row>
    <row r="201" spans="1:5" x14ac:dyDescent="0.3">
      <c r="A201" t="str">
        <f>'Emission Assumption Summary'!A201</f>
        <v/>
      </c>
      <c r="B201" s="11" t="str">
        <f>IF(A201="","",'Summary Sheet'!P201)</f>
        <v/>
      </c>
      <c r="C201" s="12" t="str">
        <f>IF(A201="","",C200+(C200*Assumptions!$B$17))</f>
        <v/>
      </c>
      <c r="D201" s="8" t="str">
        <f>IF(A201="","",D200+(D200*Assumptions!$B$11))</f>
        <v/>
      </c>
      <c r="E201" s="10" t="str">
        <f>IF(A201="","",('Emissions Factors'!$B$3/'Gasoline Hybrid Vehicles'!D201)*(B201*C201)/10^6)</f>
        <v/>
      </c>
    </row>
    <row r="202" spans="1:5" x14ac:dyDescent="0.3">
      <c r="A202" t="str">
        <f>'Emission Assumption Summary'!A202</f>
        <v/>
      </c>
      <c r="B202" s="11" t="str">
        <f>IF(A202="","",'Summary Sheet'!P202)</f>
        <v/>
      </c>
      <c r="C202" s="12" t="str">
        <f>IF(A202="","",C201+(C201*Assumptions!$B$17))</f>
        <v/>
      </c>
      <c r="D202" s="8" t="str">
        <f>IF(A202="","",D201+(D201*Assumptions!$B$11))</f>
        <v/>
      </c>
      <c r="E202" s="10" t="str">
        <f>IF(A202="","",('Emissions Factors'!$B$3/'Gasoline Hybrid Vehicles'!D202)*(B202*C202)/10^6)</f>
        <v/>
      </c>
    </row>
    <row r="203" spans="1:5" x14ac:dyDescent="0.3">
      <c r="A203" t="str">
        <f>'Emission Assumption Summary'!A203</f>
        <v/>
      </c>
      <c r="B203" s="11" t="str">
        <f>IF(A203="","",'Summary Sheet'!P203)</f>
        <v/>
      </c>
      <c r="C203" s="12" t="str">
        <f>IF(A203="","",C202+(C202*Assumptions!$B$17))</f>
        <v/>
      </c>
      <c r="D203" s="8" t="str">
        <f>IF(A203="","",D202+(D202*Assumptions!$B$11))</f>
        <v/>
      </c>
      <c r="E203" s="10" t="str">
        <f>IF(A203="","",('Emissions Factors'!$B$3/'Gasoline Hybrid Vehicles'!D203)*(B203*C203)/10^6)</f>
        <v/>
      </c>
    </row>
    <row r="204" spans="1:5" x14ac:dyDescent="0.3">
      <c r="A204" t="str">
        <f>'Emission Assumption Summary'!A204</f>
        <v/>
      </c>
      <c r="B204" s="11" t="str">
        <f>IF(A204="","",'Summary Sheet'!P204)</f>
        <v/>
      </c>
      <c r="C204" s="12" t="str">
        <f>IF(A204="","",C203+(C203*Assumptions!$B$17))</f>
        <v/>
      </c>
      <c r="D204" s="8" t="str">
        <f>IF(A204="","",D203+(D203*Assumptions!$B$11))</f>
        <v/>
      </c>
      <c r="E204" s="10" t="str">
        <f>IF(A204="","",('Emissions Factors'!$B$3/'Gasoline Hybrid Vehicles'!D204)*(B204*C204)/10^6)</f>
        <v/>
      </c>
    </row>
    <row r="205" spans="1:5" x14ac:dyDescent="0.3">
      <c r="A205" t="str">
        <f>'Emission Assumption Summary'!A205</f>
        <v/>
      </c>
      <c r="B205" s="11" t="str">
        <f>IF(A205="","",'Summary Sheet'!P205)</f>
        <v/>
      </c>
      <c r="C205" s="12" t="str">
        <f>IF(A205="","",C204+(C204*Assumptions!$B$17))</f>
        <v/>
      </c>
      <c r="D205" s="8" t="str">
        <f>IF(A205="","",D204+(D204*Assumptions!$B$11))</f>
        <v/>
      </c>
      <c r="E205" s="10" t="str">
        <f>IF(A205="","",('Emissions Factors'!$B$3/'Gasoline Hybrid Vehicles'!D205)*(B205*C205)/10^6)</f>
        <v/>
      </c>
    </row>
    <row r="206" spans="1:5" x14ac:dyDescent="0.3">
      <c r="A206" t="str">
        <f>'Emission Assumption Summary'!A206</f>
        <v/>
      </c>
      <c r="B206" s="11" t="str">
        <f>IF(A206="","",'Summary Sheet'!P206)</f>
        <v/>
      </c>
      <c r="C206" s="12" t="str">
        <f>IF(A206="","",C205+(C205*Assumptions!$B$17))</f>
        <v/>
      </c>
      <c r="D206" s="8" t="str">
        <f>IF(A206="","",D205+(D205*Assumptions!$B$11))</f>
        <v/>
      </c>
      <c r="E206" s="10" t="str">
        <f>IF(A206="","",('Emissions Factors'!$B$3/'Gasoline Hybrid Vehicles'!D206)*(B206*C206)/10^6)</f>
        <v/>
      </c>
    </row>
    <row r="207" spans="1:5" x14ac:dyDescent="0.3">
      <c r="A207" t="str">
        <f>'Emission Assumption Summary'!A207</f>
        <v/>
      </c>
      <c r="B207" s="11" t="str">
        <f>IF(A207="","",'Summary Sheet'!P207)</f>
        <v/>
      </c>
      <c r="C207" s="12" t="str">
        <f>IF(A207="","",C206+(C206*Assumptions!$B$17))</f>
        <v/>
      </c>
      <c r="D207" s="8" t="str">
        <f>IF(A207="","",D206+(D206*Assumptions!$B$11))</f>
        <v/>
      </c>
      <c r="E207" s="10" t="str">
        <f>IF(A207="","",('Emissions Factors'!$B$3/'Gasoline Hybrid Vehicles'!D207)*(B207*C207)/10^6)</f>
        <v/>
      </c>
    </row>
    <row r="208" spans="1:5" x14ac:dyDescent="0.3">
      <c r="A208" t="str">
        <f>'Emission Assumption Summary'!A208</f>
        <v/>
      </c>
      <c r="B208" s="11" t="str">
        <f>IF(A208="","",'Summary Sheet'!P208)</f>
        <v/>
      </c>
      <c r="C208" s="12" t="str">
        <f>IF(A208="","",C207+(C207*Assumptions!$B$17))</f>
        <v/>
      </c>
      <c r="D208" s="8" t="str">
        <f>IF(A208="","",D207+(D207*Assumptions!$B$11))</f>
        <v/>
      </c>
      <c r="E208" s="10" t="str">
        <f>IF(A208="","",('Emissions Factors'!$B$3/'Gasoline Hybrid Vehicles'!D208)*(B208*C208)/10^6)</f>
        <v/>
      </c>
    </row>
    <row r="209" spans="1:5" x14ac:dyDescent="0.3">
      <c r="A209" t="str">
        <f>'Emission Assumption Summary'!A209</f>
        <v/>
      </c>
      <c r="B209" s="11" t="str">
        <f>IF(A209="","",'Summary Sheet'!P209)</f>
        <v/>
      </c>
      <c r="C209" s="12" t="str">
        <f>IF(A209="","",C208+(C208*Assumptions!$B$17))</f>
        <v/>
      </c>
      <c r="D209" s="8" t="str">
        <f>IF(A209="","",D208+(D208*Assumptions!$B$11))</f>
        <v/>
      </c>
      <c r="E209" s="10" t="str">
        <f>IF(A209="","",('Emissions Factors'!$B$3/'Gasoline Hybrid Vehicles'!D209)*(B209*C209)/10^6)</f>
        <v/>
      </c>
    </row>
    <row r="210" spans="1:5" x14ac:dyDescent="0.3">
      <c r="A210" t="str">
        <f>'Emission Assumption Summary'!A210</f>
        <v/>
      </c>
      <c r="B210" s="11" t="str">
        <f>IF(A210="","",'Summary Sheet'!P210)</f>
        <v/>
      </c>
      <c r="C210" s="12" t="str">
        <f>IF(A210="","",C209+(C209*Assumptions!$B$17))</f>
        <v/>
      </c>
      <c r="D210" s="8" t="str">
        <f>IF(A210="","",D209+(D209*Assumptions!$B$11))</f>
        <v/>
      </c>
      <c r="E210" s="10" t="str">
        <f>IF(A210="","",('Emissions Factors'!$B$3/'Gasoline Hybrid Vehicles'!D210)*(B210*C210)/10^6)</f>
        <v/>
      </c>
    </row>
    <row r="211" spans="1:5" x14ac:dyDescent="0.3">
      <c r="A211" t="str">
        <f>'Emission Assumption Summary'!A211</f>
        <v/>
      </c>
      <c r="C211" s="12" t="str">
        <f>IF(A211="","",C210+(C210*Assumptions!$B$17))</f>
        <v/>
      </c>
    </row>
    <row r="212" spans="1:5" x14ac:dyDescent="0.3">
      <c r="A212" t="str">
        <f>'Emission Assumption Summary'!A212</f>
        <v/>
      </c>
      <c r="C212" s="12" t="str">
        <f>IF(A212="","",C211+(C211*Assumptions!$B$17))</f>
        <v/>
      </c>
    </row>
    <row r="213" spans="1:5" x14ac:dyDescent="0.3">
      <c r="A213" t="str">
        <f>'Emission Assumption Summary'!A213</f>
        <v/>
      </c>
    </row>
    <row r="214" spans="1:5" x14ac:dyDescent="0.3">
      <c r="A214" t="str">
        <f>'Emission Assumption Summary'!A214</f>
        <v/>
      </c>
    </row>
    <row r="215" spans="1:5" x14ac:dyDescent="0.3">
      <c r="A215" t="str">
        <f>'Emission Assumption Summary'!A215</f>
        <v/>
      </c>
    </row>
    <row r="216" spans="1:5" x14ac:dyDescent="0.3">
      <c r="A216" t="str">
        <f>'Emission Assumption Summary'!A216</f>
        <v/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3"/>
  <sheetViews>
    <sheetView workbookViewId="0">
      <selection activeCell="G3" sqref="G3"/>
    </sheetView>
  </sheetViews>
  <sheetFormatPr defaultRowHeight="14.4" x14ac:dyDescent="0.3"/>
  <cols>
    <col min="2" max="2" width="18" customWidth="1"/>
    <col min="3" max="3" width="18.44140625" customWidth="1"/>
    <col min="4" max="5" width="19" customWidth="1"/>
    <col min="6" max="6" width="13.33203125" bestFit="1" customWidth="1"/>
    <col min="7" max="7" width="11.5546875" bestFit="1" customWidth="1"/>
    <col min="8" max="8" width="14.33203125" customWidth="1"/>
  </cols>
  <sheetData>
    <row r="1" spans="1:8" x14ac:dyDescent="0.3">
      <c r="A1" t="s">
        <v>0</v>
      </c>
      <c r="B1" t="s">
        <v>47</v>
      </c>
      <c r="C1" t="s">
        <v>12</v>
      </c>
      <c r="D1" t="s">
        <v>48</v>
      </c>
      <c r="E1" t="s">
        <v>49</v>
      </c>
      <c r="F1" s="17" t="s">
        <v>50</v>
      </c>
      <c r="G1" s="17" t="s">
        <v>51</v>
      </c>
      <c r="H1" s="17" t="s">
        <v>52</v>
      </c>
    </row>
    <row r="2" spans="1:8" x14ac:dyDescent="0.3">
      <c r="A2">
        <f>'Emission Assumption Summary'!A2</f>
        <v>2012</v>
      </c>
      <c r="B2" s="11">
        <f>IF(A2="","",'Summary Sheet'!R2)</f>
        <v>93637.366097636579</v>
      </c>
      <c r="C2" s="10">
        <f>'[2]LPG Bi-Fuel Fleet'!$D$2</f>
        <v>13259.060666120693</v>
      </c>
      <c r="D2" s="8">
        <f>'[2]LPG Bi-Fuel Fleet'!$F$2</f>
        <v>14.75</v>
      </c>
      <c r="E2" s="8">
        <f>'[2]LPG Bi-Fuel Fleet'!$G$2</f>
        <v>23.956522</v>
      </c>
      <c r="F2" s="10">
        <f>IF(A2="","",(('Emissions Factors'!$B$6/'LPG Bi-Fuel Vehicles'!D2)*(0.65*(B2*C2)))/10^6)</f>
        <v>316782.98500882677</v>
      </c>
      <c r="G2" s="10">
        <f>IF(A2="","",(('Emissions Factors'!$B$3/'LPG Bi-Fuel Vehicles'!E2)*(0.35*(B2*C2)))/10^6)</f>
        <v>159257.81004042926</v>
      </c>
      <c r="H2" s="12">
        <f>G2+F2</f>
        <v>476040.79504925606</v>
      </c>
    </row>
    <row r="3" spans="1:8" x14ac:dyDescent="0.3">
      <c r="A3">
        <f>'Emission Assumption Summary'!A3</f>
        <v>2013</v>
      </c>
      <c r="B3" s="11">
        <f>IF(A3="","",'Summary Sheet'!R3)</f>
        <v>93637.366097636579</v>
      </c>
      <c r="C3" s="12">
        <f>IF(A3="","",C2+(C2*Assumptions!$B$17))</f>
        <v>13159.617711124787</v>
      </c>
      <c r="D3" s="8">
        <f>IF(A3="","",D2+(D2*Assumptions!$B$11))</f>
        <v>14.75</v>
      </c>
      <c r="E3" s="8">
        <f>IF(A3="","",E2+(E2*Assumptions!$B$11))</f>
        <v>23.956522</v>
      </c>
      <c r="F3" s="10">
        <f>IF(A3="","",(('Emissions Factors'!$B$6/'LPG Bi-Fuel Vehicles'!D3)*(0.65*(B3*C3)))/10^6)</f>
        <v>314407.11262126057</v>
      </c>
      <c r="G3" s="10">
        <f>IF(A3="","",(('Emissions Factors'!$B$3/'LPG Bi-Fuel Vehicles'!E3)*(0.35*(B3*C3)))/10^6)</f>
        <v>158063.37646512603</v>
      </c>
      <c r="H3" s="12">
        <f t="shared" ref="H3:H40" si="0">G3+F3</f>
        <v>472470.48908638663</v>
      </c>
    </row>
    <row r="4" spans="1:8" x14ac:dyDescent="0.3">
      <c r="A4">
        <f>'Emission Assumption Summary'!A4</f>
        <v>2014</v>
      </c>
      <c r="B4" s="11">
        <f>IF(A4="","",'Summary Sheet'!R4)</f>
        <v>93637.366097636579</v>
      </c>
      <c r="C4" s="12">
        <f>IF(A4="","",C3+(C3*Assumptions!$B$17))</f>
        <v>13060.92057829135</v>
      </c>
      <c r="D4" s="8">
        <f>IF(A4="","",D3+(D3*Assumptions!$B$11))</f>
        <v>14.75</v>
      </c>
      <c r="E4" s="8">
        <f>IF(A4="","",E3+(E3*Assumptions!$B$11))</f>
        <v>23.956522</v>
      </c>
      <c r="F4" s="10">
        <f>IF(A4="","",(('Emissions Factors'!$B$6/'LPG Bi-Fuel Vehicles'!D4)*(0.65*(B4*C4)))/10^6)</f>
        <v>312049.05927660113</v>
      </c>
      <c r="G4" s="10">
        <f>IF(A4="","",(('Emissions Factors'!$B$3/'LPG Bi-Fuel Vehicles'!E4)*(0.35*(B4*C4)))/10^6)</f>
        <v>156877.90114163759</v>
      </c>
      <c r="H4" s="12">
        <f t="shared" si="0"/>
        <v>468926.96041823871</v>
      </c>
    </row>
    <row r="5" spans="1:8" x14ac:dyDescent="0.3">
      <c r="A5">
        <f>'Emission Assumption Summary'!A5</f>
        <v>2015</v>
      </c>
      <c r="B5" s="11">
        <f>IF(A5="","",'Summary Sheet'!R5)</f>
        <v>93637.366097636579</v>
      </c>
      <c r="C5" s="12">
        <f>IF(A5="","",C4+(C4*Assumptions!$B$17))</f>
        <v>12962.963673954166</v>
      </c>
      <c r="D5" s="8">
        <f>IF(A5="","",D4+(D4*Assumptions!$B$11))</f>
        <v>14.75</v>
      </c>
      <c r="E5" s="8">
        <f>IF(A5="","",E4+(E4*Assumptions!$B$11))</f>
        <v>23.956522</v>
      </c>
      <c r="F5" s="10">
        <f>IF(A5="","",(('Emissions Factors'!$B$6/'LPG Bi-Fuel Vehicles'!D5)*(0.65*(B5*C5)))/10^6)</f>
        <v>309708.69133202662</v>
      </c>
      <c r="G5" s="10">
        <f>IF(A5="","",(('Emissions Factors'!$B$3/'LPG Bi-Fuel Vehicles'!E5)*(0.35*(B5*C5)))/10^6)</f>
        <v>155701.31688307528</v>
      </c>
      <c r="H5" s="12">
        <f t="shared" si="0"/>
        <v>465410.0082151019</v>
      </c>
    </row>
    <row r="6" spans="1:8" x14ac:dyDescent="0.3">
      <c r="A6">
        <f>'Emission Assumption Summary'!A6</f>
        <v>2016</v>
      </c>
      <c r="B6" s="11">
        <f>IF(A6="","",'Summary Sheet'!R6)</f>
        <v>93637.366097636579</v>
      </c>
      <c r="C6" s="12">
        <f>IF(A6="","",C5+(C5*Assumptions!$B$17))</f>
        <v>12865.74144639951</v>
      </c>
      <c r="D6" s="8">
        <f>IF(A6="","",D5+(D5*Assumptions!$B$11))</f>
        <v>14.75</v>
      </c>
      <c r="E6" s="8">
        <f>IF(A6="","",E5+(E5*Assumptions!$B$11))</f>
        <v>23.956522</v>
      </c>
      <c r="F6" s="10">
        <f>IF(A6="","",(('Emissions Factors'!$B$6/'LPG Bi-Fuel Vehicles'!D6)*(0.65*(B6*C6)))/10^6)</f>
        <v>307385.87614703644</v>
      </c>
      <c r="G6" s="10">
        <f>IF(A6="","",(('Emissions Factors'!$B$3/'LPG Bi-Fuel Vehicles'!E6)*(0.35*(B6*C6)))/10^6)</f>
        <v>154533.5570064522</v>
      </c>
      <c r="H6" s="12">
        <f t="shared" si="0"/>
        <v>461919.43315348867</v>
      </c>
    </row>
    <row r="7" spans="1:8" x14ac:dyDescent="0.3">
      <c r="A7">
        <f>'Emission Assumption Summary'!A7</f>
        <v>2017</v>
      </c>
      <c r="B7" s="11">
        <f>IF(A7="","",'Summary Sheet'!R7)</f>
        <v>93637.366097636579</v>
      </c>
      <c r="C7" s="12">
        <f>IF(A7="","",C6+(C6*Assumptions!$B$17))</f>
        <v>12769.248385551513</v>
      </c>
      <c r="D7" s="8">
        <f>IF(A7="","",D6+(D6*Assumptions!$B$11))</f>
        <v>14.75</v>
      </c>
      <c r="E7" s="8">
        <f>IF(A7="","",E6+(E6*Assumptions!$B$11))</f>
        <v>23.956522</v>
      </c>
      <c r="F7" s="10">
        <f>IF(A7="","",(('Emissions Factors'!$B$6/'LPG Bi-Fuel Vehicles'!D7)*(0.65*(B7*C7)))/10^6)</f>
        <v>305080.48207593366</v>
      </c>
      <c r="G7" s="10">
        <f>IF(A7="","",(('Emissions Factors'!$B$3/'LPG Bi-Fuel Vehicles'!E7)*(0.35*(B7*C7)))/10^6)</f>
        <v>153374.55532890384</v>
      </c>
      <c r="H7" s="12">
        <f t="shared" si="0"/>
        <v>458455.03740483749</v>
      </c>
    </row>
    <row r="8" spans="1:8" x14ac:dyDescent="0.3">
      <c r="A8">
        <f>'Emission Assumption Summary'!A8</f>
        <v>2018</v>
      </c>
      <c r="B8" s="11">
        <f>IF(A8="","",'Summary Sheet'!R8)</f>
        <v>93637.366097636579</v>
      </c>
      <c r="C8" s="12">
        <f>IF(A8="","",C7+(C7*Assumptions!$B$17))</f>
        <v>12673.479022659876</v>
      </c>
      <c r="D8" s="8">
        <f>IF(A8="","",D7+(D7*Assumptions!$B$11))</f>
        <v>14.75</v>
      </c>
      <c r="E8" s="8">
        <f>IF(A8="","",E7+(E7*Assumptions!$B$11))</f>
        <v>23.956522</v>
      </c>
      <c r="F8" s="10">
        <f>IF(A8="","",(('Emissions Factors'!$B$6/'LPG Bi-Fuel Vehicles'!D8)*(0.65*(B8*C8)))/10^6)</f>
        <v>302792.37846036407</v>
      </c>
      <c r="G8" s="10">
        <f>IF(A8="","",(('Emissions Factors'!$B$3/'LPG Bi-Fuel Vehicles'!E8)*(0.35*(B8*C8)))/10^6)</f>
        <v>152224.24616393703</v>
      </c>
      <c r="H8" s="12">
        <f t="shared" si="0"/>
        <v>455016.6246243011</v>
      </c>
    </row>
    <row r="9" spans="1:8" x14ac:dyDescent="0.3">
      <c r="A9">
        <f>'Emission Assumption Summary'!A9</f>
        <v>2019</v>
      </c>
      <c r="B9" s="11">
        <f>IF(A9="","",'Summary Sheet'!R9)</f>
        <v>93637.366097636579</v>
      </c>
      <c r="C9" s="12">
        <f>IF(A9="","",C8+(C8*Assumptions!$B$17))</f>
        <v>12578.427929989926</v>
      </c>
      <c r="D9" s="8">
        <f>IF(A9="","",D8+(D8*Assumptions!$B$11))</f>
        <v>14.75</v>
      </c>
      <c r="E9" s="8">
        <f>IF(A9="","",E8+(E8*Assumptions!$B$11))</f>
        <v>23.956522</v>
      </c>
      <c r="F9" s="10">
        <f>IF(A9="","",(('Emissions Factors'!$B$6/'LPG Bi-Fuel Vehicles'!D9)*(0.65*(B9*C9)))/10^6)</f>
        <v>300521.43562191143</v>
      </c>
      <c r="G9" s="10">
        <f>IF(A9="","",(('Emissions Factors'!$B$3/'LPG Bi-Fuel Vehicles'!E9)*(0.35*(B9*C9)))/10^6)</f>
        <v>151082.56431770755</v>
      </c>
      <c r="H9" s="12">
        <f t="shared" si="0"/>
        <v>451603.99993961898</v>
      </c>
    </row>
    <row r="10" spans="1:8" x14ac:dyDescent="0.3">
      <c r="A10">
        <f>'Emission Assumption Summary'!A10</f>
        <v>2020</v>
      </c>
      <c r="B10" s="11">
        <f>IF(A10="","",'Summary Sheet'!R10)</f>
        <v>93637.366097636579</v>
      </c>
      <c r="C10" s="12">
        <f>IF(A10="","",C9+(C9*Assumptions!$B$17))</f>
        <v>12484.089720515001</v>
      </c>
      <c r="D10" s="8">
        <f>IF(A10="","",D9+(D9*Assumptions!$B$11))</f>
        <v>14.75</v>
      </c>
      <c r="E10" s="8">
        <f>IF(A10="","",E9+(E9*Assumptions!$B$11))</f>
        <v>23.956522</v>
      </c>
      <c r="F10" s="10">
        <f>IF(A10="","",(('Emissions Factors'!$B$6/'LPG Bi-Fuel Vehicles'!D10)*(0.65*(B10*C10)))/10^6)</f>
        <v>298267.52485474705</v>
      </c>
      <c r="G10" s="10">
        <f>IF(A10="","",(('Emissions Factors'!$B$3/'LPG Bi-Fuel Vehicles'!E10)*(0.35*(B10*C10)))/10^6)</f>
        <v>149949.4450853247</v>
      </c>
      <c r="H10" s="12">
        <f t="shared" si="0"/>
        <v>448216.96994007175</v>
      </c>
    </row>
    <row r="11" spans="1:8" x14ac:dyDescent="0.3">
      <c r="A11">
        <f>'Emission Assumption Summary'!A11</f>
        <v>2021</v>
      </c>
      <c r="B11" s="11">
        <f>IF(A11="","",'Summary Sheet'!R11)</f>
        <v>93637.366097636579</v>
      </c>
      <c r="C11" s="12">
        <f>IF(A11="","",C10+(C10*Assumptions!$B$17))</f>
        <v>12390.459047611139</v>
      </c>
      <c r="D11" s="8">
        <f>IF(A11="","",D10+(D10*Assumptions!$B$11))</f>
        <v>14.75</v>
      </c>
      <c r="E11" s="8">
        <f>IF(A11="","",E10+(E10*Assumptions!$B$11))</f>
        <v>23.956522</v>
      </c>
      <c r="F11" s="10">
        <f>IF(A11="","",(('Emissions Factors'!$B$6/'LPG Bi-Fuel Vehicles'!D11)*(0.65*(B11*C11)))/10^6)</f>
        <v>296030.5184183364</v>
      </c>
      <c r="G11" s="10">
        <f>IF(A11="","",(('Emissions Factors'!$B$3/'LPG Bi-Fuel Vehicles'!E11)*(0.35*(B11*C11)))/10^6)</f>
        <v>148824.82424718476</v>
      </c>
      <c r="H11" s="12">
        <f t="shared" si="0"/>
        <v>444855.3426655212</v>
      </c>
    </row>
    <row r="12" spans="1:8" x14ac:dyDescent="0.3">
      <c r="A12">
        <f>'Emission Assumption Summary'!A12</f>
        <v>2022</v>
      </c>
      <c r="B12" s="11">
        <f>IF(A12="","",'Summary Sheet'!R12)</f>
        <v>93637.366097636579</v>
      </c>
      <c r="C12" s="12">
        <f>IF(A12="","",C11+(C11*Assumptions!$B$17))</f>
        <v>12297.530604754056</v>
      </c>
      <c r="D12" s="8">
        <f>IF(A12="","",D11+(D11*Assumptions!$B$11))</f>
        <v>14.75</v>
      </c>
      <c r="E12" s="8">
        <f>IF(A12="","",E11+(E11*Assumptions!$B$11))</f>
        <v>23.956522</v>
      </c>
      <c r="F12" s="10">
        <f>IF(A12="","",(('Emissions Factors'!$B$6/'LPG Bi-Fuel Vehicles'!D12)*(0.65*(B12*C12)))/10^6)</f>
        <v>293810.2895301989</v>
      </c>
      <c r="G12" s="10">
        <f>IF(A12="","",(('Emissions Factors'!$B$3/'LPG Bi-Fuel Vehicles'!E12)*(0.35*(B12*C12)))/10^6)</f>
        <v>147708.63806533089</v>
      </c>
      <c r="H12" s="12">
        <f t="shared" si="0"/>
        <v>441518.92759552982</v>
      </c>
    </row>
    <row r="13" spans="1:8" x14ac:dyDescent="0.3">
      <c r="A13">
        <f>'Emission Assumption Summary'!A13</f>
        <v>2023</v>
      </c>
      <c r="B13" s="11">
        <f>IF(A13="","",'Summary Sheet'!R13)</f>
        <v>93637.366097636579</v>
      </c>
      <c r="C13" s="12">
        <f>IF(A13="","",C12+(C12*Assumptions!$B$17))</f>
        <v>12205.2991252184</v>
      </c>
      <c r="D13" s="8">
        <f>IF(A13="","",D12+(D12*Assumptions!$B$11))</f>
        <v>14.75</v>
      </c>
      <c r="E13" s="8">
        <f>IF(A13="","",E12+(E12*Assumptions!$B$11))</f>
        <v>23.956522</v>
      </c>
      <c r="F13" s="10">
        <f>IF(A13="","",(('Emissions Factors'!$B$6/'LPG Bi-Fuel Vehicles'!D13)*(0.65*(B13*C13)))/10^6)</f>
        <v>291606.71235872241</v>
      </c>
      <c r="G13" s="10">
        <f>IF(A13="","",(('Emissions Factors'!$B$3/'LPG Bi-Fuel Vehicles'!E13)*(0.35*(B13*C13)))/10^6)</f>
        <v>146600.82327984087</v>
      </c>
      <c r="H13" s="12">
        <f t="shared" si="0"/>
        <v>438207.53563856328</v>
      </c>
    </row>
    <row r="14" spans="1:8" x14ac:dyDescent="0.3">
      <c r="A14">
        <f>'Emission Assumption Summary'!A14</f>
        <v>2024</v>
      </c>
      <c r="B14" s="11">
        <f>IF(A14="","",'Summary Sheet'!R14)</f>
        <v>93637.366097636579</v>
      </c>
      <c r="C14" s="12">
        <f>IF(A14="","",C13+(C13*Assumptions!$B$17))</f>
        <v>12113.759381779262</v>
      </c>
      <c r="D14" s="8">
        <f>IF(A14="","",D13+(D13*Assumptions!$B$11))</f>
        <v>14.75</v>
      </c>
      <c r="E14" s="8">
        <f>IF(A14="","",E13+(E13*Assumptions!$B$11))</f>
        <v>23.956522</v>
      </c>
      <c r="F14" s="10">
        <f>IF(A14="","",(('Emissions Factors'!$B$6/'LPG Bi-Fuel Vehicles'!D14)*(0.65*(B14*C14)))/10^6)</f>
        <v>289419.66201603197</v>
      </c>
      <c r="G14" s="10">
        <f>IF(A14="","",(('Emissions Factors'!$B$3/'LPG Bi-Fuel Vehicles'!E14)*(0.35*(B14*C14)))/10^6)</f>
        <v>145501.31710524211</v>
      </c>
      <c r="H14" s="12">
        <f t="shared" si="0"/>
        <v>434920.97912127408</v>
      </c>
    </row>
    <row r="15" spans="1:8" x14ac:dyDescent="0.3">
      <c r="A15">
        <f>'Emission Assumption Summary'!A15</f>
        <v>2025</v>
      </c>
      <c r="B15" s="11">
        <f>IF(A15="","",'Summary Sheet'!R15)</f>
        <v>93637.366097636579</v>
      </c>
      <c r="C15" s="12">
        <f>IF(A15="","",C14+(C14*Assumptions!$B$17))</f>
        <v>12022.906186415918</v>
      </c>
      <c r="D15" s="8">
        <f>IF(A15="","",D14+(D14*Assumptions!$B$11))</f>
        <v>14.75</v>
      </c>
      <c r="E15" s="8">
        <f>IF(A15="","",E14+(E14*Assumptions!$B$11))</f>
        <v>23.956522</v>
      </c>
      <c r="F15" s="10">
        <f>IF(A15="","",(('Emissions Factors'!$B$6/'LPG Bi-Fuel Vehicles'!D15)*(0.65*(B15*C15)))/10^6)</f>
        <v>287249.01455091173</v>
      </c>
      <c r="G15" s="10">
        <f>IF(A15="","",(('Emissions Factors'!$B$3/'LPG Bi-Fuel Vehicles'!E15)*(0.35*(B15*C15)))/10^6)</f>
        <v>144410.05722695275</v>
      </c>
      <c r="H15" s="12">
        <f t="shared" si="0"/>
        <v>431659.07177786448</v>
      </c>
    </row>
    <row r="16" spans="1:8" x14ac:dyDescent="0.3">
      <c r="A16">
        <f>'Emission Assumption Summary'!A16</f>
        <v>2026</v>
      </c>
      <c r="B16" s="11">
        <f>IF(A16="","",'Summary Sheet'!R16)</f>
        <v>93637.366097636579</v>
      </c>
      <c r="C16" s="12">
        <f>IF(A16="","",C15+(C15*Assumptions!$B$17))</f>
        <v>11932.734390017798</v>
      </c>
      <c r="D16" s="8">
        <f>IF(A16="","",D15+(D15*Assumptions!$B$11))</f>
        <v>14.75</v>
      </c>
      <c r="E16" s="8">
        <f>IF(A16="","",E15+(E15*Assumptions!$B$11))</f>
        <v>23.956522</v>
      </c>
      <c r="F16" s="10">
        <f>IF(A16="","",(('Emissions Factors'!$B$6/'LPG Bi-Fuel Vehicles'!D16)*(0.65*(B16*C16)))/10^6)</f>
        <v>285094.64694178</v>
      </c>
      <c r="G16" s="10">
        <f>IF(A16="","",(('Emissions Factors'!$B$3/'LPG Bi-Fuel Vehicles'!E16)*(0.35*(B16*C16)))/10^6)</f>
        <v>143326.98179775063</v>
      </c>
      <c r="H16" s="12">
        <f t="shared" si="0"/>
        <v>428421.62873953063</v>
      </c>
    </row>
    <row r="17" spans="1:8" x14ac:dyDescent="0.3">
      <c r="A17">
        <f>'Emission Assumption Summary'!A17</f>
        <v>2027</v>
      </c>
      <c r="B17" s="11">
        <f>IF(A17="","",'Summary Sheet'!R17)</f>
        <v>93637.366097636579</v>
      </c>
      <c r="C17" s="12">
        <f>IF(A17="","",C16+(C16*Assumptions!$B$17))</f>
        <v>11843.238882092664</v>
      </c>
      <c r="D17" s="8">
        <f>IF(A17="","",D16+(D16*Assumptions!$B$11))</f>
        <v>14.75</v>
      </c>
      <c r="E17" s="8">
        <f>IF(A17="","",E16+(E16*Assumptions!$B$11))</f>
        <v>23.956522</v>
      </c>
      <c r="F17" s="10">
        <f>IF(A17="","",(('Emissions Factors'!$B$6/'LPG Bi-Fuel Vehicles'!D17)*(0.65*(B17*C17)))/10^6)</f>
        <v>282956.43708971661</v>
      </c>
      <c r="G17" s="10">
        <f>IF(A17="","",(('Emissions Factors'!$B$3/'LPG Bi-Fuel Vehicles'!E17)*(0.35*(B17*C17)))/10^6)</f>
        <v>142252.02943426752</v>
      </c>
      <c r="H17" s="12">
        <f t="shared" si="0"/>
        <v>425208.4665239841</v>
      </c>
    </row>
    <row r="18" spans="1:8" x14ac:dyDescent="0.3">
      <c r="A18">
        <f>'Emission Assumption Summary'!A18</f>
        <v>2028</v>
      </c>
      <c r="B18" s="11">
        <f>IF(A18="","",'Summary Sheet'!R18)</f>
        <v>93637.366097636579</v>
      </c>
      <c r="C18" s="12">
        <f>IF(A18="","",C17+(C17*Assumptions!$B$17))</f>
        <v>11754.41459047697</v>
      </c>
      <c r="D18" s="8">
        <f>IF(A18="","",D17+(D17*Assumptions!$B$11))</f>
        <v>14.75</v>
      </c>
      <c r="E18" s="8">
        <f>IF(A18="","",E17+(E17*Assumptions!$B$11))</f>
        <v>23.956522</v>
      </c>
      <c r="F18" s="10">
        <f>IF(A18="","",(('Emissions Factors'!$B$6/'LPG Bi-Fuel Vehicles'!D18)*(0.65*(B18*C18)))/10^6)</f>
        <v>280834.2638115437</v>
      </c>
      <c r="G18" s="10">
        <f>IF(A18="","",(('Emissions Factors'!$B$3/'LPG Bi-Fuel Vehicles'!E18)*(0.35*(B18*C18)))/10^6)</f>
        <v>141185.13921351053</v>
      </c>
      <c r="H18" s="12">
        <f t="shared" si="0"/>
        <v>422019.40302505426</v>
      </c>
    </row>
    <row r="19" spans="1:8" x14ac:dyDescent="0.3">
      <c r="A19">
        <f>'Emission Assumption Summary'!A19</f>
        <v>2029</v>
      </c>
      <c r="B19" s="11">
        <f>IF(A19="","",'Summary Sheet'!R19)</f>
        <v>93637.366097636579</v>
      </c>
      <c r="C19" s="12">
        <f>IF(A19="","",C18+(C18*Assumptions!$B$17))</f>
        <v>11666.256481048393</v>
      </c>
      <c r="D19" s="8">
        <f>IF(A19="","",D18+(D18*Assumptions!$B$11))</f>
        <v>14.75</v>
      </c>
      <c r="E19" s="8">
        <f>IF(A19="","",E18+(E18*Assumptions!$B$11))</f>
        <v>23.956522</v>
      </c>
      <c r="F19" s="10">
        <f>IF(A19="","",(('Emissions Factors'!$B$6/'LPG Bi-Fuel Vehicles'!D19)*(0.65*(B19*C19)))/10^6)</f>
        <v>278728.00683295715</v>
      </c>
      <c r="G19" s="10">
        <f>IF(A19="","",(('Emissions Factors'!$B$3/'LPG Bi-Fuel Vehicles'!E19)*(0.35*(B19*C19)))/10^6)</f>
        <v>140126.25066940917</v>
      </c>
      <c r="H19" s="12">
        <f t="shared" si="0"/>
        <v>418854.25750236632</v>
      </c>
    </row>
    <row r="20" spans="1:8" x14ac:dyDescent="0.3">
      <c r="A20">
        <f>'Emission Assumption Summary'!A20</f>
        <v>2030</v>
      </c>
      <c r="B20" s="11">
        <f>IF(A20="","",'Summary Sheet'!R20)</f>
        <v>93637.366097636579</v>
      </c>
      <c r="C20" s="12">
        <f>IF(A20="","",C19+(C19*Assumptions!$B$17))</f>
        <v>11578.75955744053</v>
      </c>
      <c r="D20" s="8">
        <f>IF(A20="","",D19+(D19*Assumptions!$B$11))</f>
        <v>14.75</v>
      </c>
      <c r="E20" s="8">
        <f>IF(A20="","",E19+(E19*Assumptions!$B$11))</f>
        <v>23.956522</v>
      </c>
      <c r="F20" s="10">
        <f>IF(A20="","",(('Emissions Factors'!$B$6/'LPG Bi-Fuel Vehicles'!D20)*(0.65*(B20*C20)))/10^6)</f>
        <v>276637.54678170994</v>
      </c>
      <c r="G20" s="10">
        <f>IF(A20="","",(('Emissions Factors'!$B$3/'LPG Bi-Fuel Vehicles'!E20)*(0.35*(B20*C20)))/10^6)</f>
        <v>139075.30378938862</v>
      </c>
      <c r="H20" s="12">
        <f t="shared" si="0"/>
        <v>415712.85057109856</v>
      </c>
    </row>
    <row r="21" spans="1:8" x14ac:dyDescent="0.3">
      <c r="A21">
        <f>'Emission Assumption Summary'!A21</f>
        <v>2031</v>
      </c>
      <c r="B21" s="11">
        <f>IF(A21="","",'Summary Sheet'!R21)</f>
        <v>93637.366097636579</v>
      </c>
      <c r="C21" s="12">
        <f>IF(A21="","",C20+(C20*Assumptions!$B$17))</f>
        <v>11491.918860759726</v>
      </c>
      <c r="D21" s="8">
        <f>IF(A21="","",D20+(D20*Assumptions!$B$11))</f>
        <v>14.75</v>
      </c>
      <c r="E21" s="8">
        <f>IF(A21="","",E20+(E20*Assumptions!$B$11))</f>
        <v>23.956522</v>
      </c>
      <c r="F21" s="10">
        <f>IF(A21="","",(('Emissions Factors'!$B$6/'LPG Bi-Fuel Vehicles'!D21)*(0.65*(B21*C21)))/10^6)</f>
        <v>274562.76518084714</v>
      </c>
      <c r="G21" s="10">
        <f>IF(A21="","",(('Emissions Factors'!$B$3/'LPG Bi-Fuel Vehicles'!E21)*(0.35*(B21*C21)))/10^6)</f>
        <v>138032.23901096819</v>
      </c>
      <c r="H21" s="12">
        <f t="shared" si="0"/>
        <v>412595.00419181533</v>
      </c>
    </row>
    <row r="22" spans="1:8" x14ac:dyDescent="0.3">
      <c r="A22">
        <f>'Emission Assumption Summary'!A22</f>
        <v>2032</v>
      </c>
      <c r="B22" s="11">
        <f>IF(A22="","",'Summary Sheet'!R22)</f>
        <v>93637.366097636579</v>
      </c>
      <c r="C22" s="12">
        <f>IF(A22="","",C21+(C21*Assumptions!$B$17))</f>
        <v>11405.729469304028</v>
      </c>
      <c r="D22" s="8">
        <f>IF(A22="","",D21+(D21*Assumptions!$B$11))</f>
        <v>14.75</v>
      </c>
      <c r="E22" s="8">
        <f>IF(A22="","",E21+(E21*Assumptions!$B$11))</f>
        <v>23.956522</v>
      </c>
      <c r="F22" s="10">
        <f>IF(A22="","",(('Emissions Factors'!$B$6/'LPG Bi-Fuel Vehicles'!D22)*(0.65*(B22*C22)))/10^6)</f>
        <v>272503.54444199079</v>
      </c>
      <c r="G22" s="10">
        <f>IF(A22="","",(('Emissions Factors'!$B$3/'LPG Bi-Fuel Vehicles'!E22)*(0.35*(B22*C22)))/10^6)</f>
        <v>136996.99721838595</v>
      </c>
      <c r="H22" s="12">
        <f t="shared" si="0"/>
        <v>409500.54166037671</v>
      </c>
    </row>
    <row r="23" spans="1:8" x14ac:dyDescent="0.3">
      <c r="A23">
        <f>'Emission Assumption Summary'!A23</f>
        <v>2033</v>
      </c>
      <c r="B23" s="11">
        <f>IF(A23="","",'Summary Sheet'!R23)</f>
        <v>93637.366097636579</v>
      </c>
      <c r="C23" s="12">
        <f>IF(A23="","",C22+(C22*Assumptions!$B$17))</f>
        <v>11320.186498284247</v>
      </c>
      <c r="D23" s="8">
        <f>IF(A23="","",D22+(D22*Assumptions!$B$11))</f>
        <v>14.75</v>
      </c>
      <c r="E23" s="8">
        <f>IF(A23="","",E22+(E22*Assumptions!$B$11))</f>
        <v>23.956522</v>
      </c>
      <c r="F23" s="10">
        <f>IF(A23="","",(('Emissions Factors'!$B$6/'LPG Bi-Fuel Vehicles'!D23)*(0.65*(B23*C23)))/10^6)</f>
        <v>270459.76785867586</v>
      </c>
      <c r="G23" s="10">
        <f>IF(A23="","",(('Emissions Factors'!$B$3/'LPG Bi-Fuel Vehicles'!E23)*(0.35*(B23*C23)))/10^6)</f>
        <v>135969.51973924803</v>
      </c>
      <c r="H23" s="12">
        <f t="shared" si="0"/>
        <v>406429.28759792389</v>
      </c>
    </row>
    <row r="24" spans="1:8" x14ac:dyDescent="0.3">
      <c r="A24">
        <f>'Emission Assumption Summary'!A24</f>
        <v>2034</v>
      </c>
      <c r="B24" s="11">
        <f>IF(A24="","",'Summary Sheet'!R24)</f>
        <v>93637.366097636579</v>
      </c>
      <c r="C24" s="12">
        <f>IF(A24="","",C23+(C23*Assumptions!$B$17))</f>
        <v>11235.285099547114</v>
      </c>
      <c r="D24" s="8">
        <f>IF(A24="","",D23+(D23*Assumptions!$B$11))</f>
        <v>14.75</v>
      </c>
      <c r="E24" s="8">
        <f>IF(A24="","",E23+(E23*Assumptions!$B$11))</f>
        <v>23.956522</v>
      </c>
      <c r="F24" s="10">
        <f>IF(A24="","",(('Emissions Factors'!$B$6/'LPG Bi-Fuel Vehicles'!D24)*(0.65*(B24*C24)))/10^6)</f>
        <v>268431.31959973573</v>
      </c>
      <c r="G24" s="10">
        <f>IF(A24="","",(('Emissions Factors'!$B$3/'LPG Bi-Fuel Vehicles'!E24)*(0.35*(B24*C24)))/10^6)</f>
        <v>134949.74834120367</v>
      </c>
      <c r="H24" s="12">
        <f t="shared" si="0"/>
        <v>403381.06794093939</v>
      </c>
    </row>
    <row r="25" spans="1:8" x14ac:dyDescent="0.3">
      <c r="A25">
        <f>'Emission Assumption Summary'!A25</f>
        <v>2035</v>
      </c>
      <c r="B25" s="11">
        <f>IF(A25="","",'Summary Sheet'!R25)</f>
        <v>93637.366097636579</v>
      </c>
      <c r="C25" s="12">
        <f>IF(A25="","",C24+(C24*Assumptions!$B$17))</f>
        <v>11151.020461300512</v>
      </c>
      <c r="D25" s="8">
        <f>IF(A25="","",D24+(D24*Assumptions!$B$11))</f>
        <v>14.75</v>
      </c>
      <c r="E25" s="8">
        <f>IF(A25="","",E24+(E24*Assumptions!$B$11))</f>
        <v>23.956522</v>
      </c>
      <c r="F25" s="10">
        <f>IF(A25="","",(('Emissions Factors'!$B$6/'LPG Bi-Fuel Vehicles'!D25)*(0.65*(B25*C25)))/10^6)</f>
        <v>266418.08470273775</v>
      </c>
      <c r="G25" s="10">
        <f>IF(A25="","",(('Emissions Factors'!$B$3/'LPG Bi-Fuel Vehicles'!E25)*(0.35*(B25*C25)))/10^6)</f>
        <v>133937.62522864464</v>
      </c>
      <c r="H25" s="12">
        <f t="shared" si="0"/>
        <v>400355.70993138239</v>
      </c>
    </row>
    <row r="26" spans="1:8" x14ac:dyDescent="0.3">
      <c r="A26">
        <f>'Emission Assumption Summary'!A26</f>
        <v>2036</v>
      </c>
      <c r="B26" s="11">
        <f>IF(A26="","",'Summary Sheet'!R26)</f>
        <v>93637.366097636579</v>
      </c>
      <c r="C26" s="12">
        <f>IF(A26="","",C25+(C25*Assumptions!$B$17))</f>
        <v>11067.387807840758</v>
      </c>
      <c r="D26" s="8">
        <f>IF(A26="","",D25+(D25*Assumptions!$B$11))</f>
        <v>14.75</v>
      </c>
      <c r="E26" s="8">
        <f>IF(A26="","",E25+(E25*Assumptions!$B$11))</f>
        <v>23.956522</v>
      </c>
      <c r="F26" s="10">
        <f>IF(A26="","",(('Emissions Factors'!$B$6/'LPG Bi-Fuel Vehicles'!D26)*(0.65*(B26*C26)))/10^6)</f>
        <v>264419.94906746724</v>
      </c>
      <c r="G26" s="10">
        <f>IF(A26="","",(('Emissions Factors'!$B$3/'LPG Bi-Fuel Vehicles'!E26)*(0.35*(B26*C26)))/10^6)</f>
        <v>132933.09303942983</v>
      </c>
      <c r="H26" s="12">
        <f t="shared" si="0"/>
        <v>397353.0421068971</v>
      </c>
    </row>
    <row r="27" spans="1:8" x14ac:dyDescent="0.3">
      <c r="A27">
        <f>'Emission Assumption Summary'!A27</f>
        <v>2037</v>
      </c>
      <c r="B27" s="11">
        <f>IF(A27="","",'Summary Sheet'!R27)</f>
        <v>93637.366097636579</v>
      </c>
      <c r="C27" s="12">
        <f>IF(A27="","",C26+(C26*Assumptions!$B$17))</f>
        <v>10984.382399281953</v>
      </c>
      <c r="D27" s="8">
        <f>IF(A27="","",D26+(D26*Assumptions!$B$11))</f>
        <v>14.75</v>
      </c>
      <c r="E27" s="8">
        <f>IF(A27="","",E26+(E26*Assumptions!$B$11))</f>
        <v>23.956522</v>
      </c>
      <c r="F27" s="10">
        <f>IF(A27="","",(('Emissions Factors'!$B$6/'LPG Bi-Fuel Vehicles'!D27)*(0.65*(B27*C27)))/10^6)</f>
        <v>262436.79944946122</v>
      </c>
      <c r="G27" s="10">
        <f>IF(A27="","",(('Emissions Factors'!$B$3/'LPG Bi-Fuel Vehicles'!E27)*(0.35*(B27*C27)))/10^6)</f>
        <v>131936.09484163407</v>
      </c>
      <c r="H27" s="12">
        <f t="shared" si="0"/>
        <v>394372.89429109532</v>
      </c>
    </row>
    <row r="28" spans="1:8" x14ac:dyDescent="0.3">
      <c r="A28">
        <f>'Emission Assumption Summary'!A28</f>
        <v>2038</v>
      </c>
      <c r="B28" s="11">
        <f>IF(A28="","",'Summary Sheet'!R28)</f>
        <v>93637.366097636579</v>
      </c>
      <c r="C28" s="12">
        <f>IF(A28="","",C27+(C27*Assumptions!$B$17))</f>
        <v>10901.999531287338</v>
      </c>
      <c r="D28" s="8">
        <f>IF(A28="","",D27+(D27*Assumptions!$B$11))</f>
        <v>14.75</v>
      </c>
      <c r="E28" s="8">
        <f>IF(A28="","",E27+(E27*Assumptions!$B$11))</f>
        <v>23.956522</v>
      </c>
      <c r="F28" s="10">
        <f>IF(A28="","",(('Emissions Factors'!$B$6/'LPG Bi-Fuel Vehicles'!D28)*(0.65*(B28*C28)))/10^6)</f>
        <v>260468.52345359023</v>
      </c>
      <c r="G28" s="10">
        <f>IF(A28="","",(('Emissions Factors'!$B$3/'LPG Bi-Fuel Vehicles'!E28)*(0.35*(B28*C28)))/10^6)</f>
        <v>130946.57413032182</v>
      </c>
      <c r="H28" s="12">
        <f t="shared" si="0"/>
        <v>391415.09758391208</v>
      </c>
    </row>
    <row r="29" spans="1:8" x14ac:dyDescent="0.3">
      <c r="A29">
        <f>'Emission Assumption Summary'!A29</f>
        <v>2039</v>
      </c>
      <c r="B29" s="11">
        <f>IF(A29="","",'Summary Sheet'!R29)</f>
        <v>93637.366097636579</v>
      </c>
      <c r="C29" s="12">
        <f>IF(A29="","",C28+(C28*Assumptions!$B$17))</f>
        <v>10820.234534802683</v>
      </c>
      <c r="D29" s="8">
        <f>IF(A29="","",D28+(D28*Assumptions!$B$11))</f>
        <v>14.75</v>
      </c>
      <c r="E29" s="8">
        <f>IF(A29="","",E28+(E28*Assumptions!$B$11))</f>
        <v>23.956522</v>
      </c>
      <c r="F29" s="10">
        <f>IF(A29="","",(('Emissions Factors'!$B$6/'LPG Bi-Fuel Vehicles'!D29)*(0.65*(B29*C29)))/10^6)</f>
        <v>258515.00952768832</v>
      </c>
      <c r="G29" s="10">
        <f>IF(A29="","",(('Emissions Factors'!$B$3/'LPG Bi-Fuel Vehicles'!E29)*(0.35*(B29*C29)))/10^6)</f>
        <v>129964.4748243444</v>
      </c>
      <c r="H29" s="12">
        <f t="shared" si="0"/>
        <v>388479.48435203271</v>
      </c>
    </row>
    <row r="30" spans="1:8" x14ac:dyDescent="0.3">
      <c r="A30">
        <f>'Emission Assumption Summary'!A30</f>
        <v>2040</v>
      </c>
      <c r="B30" s="11">
        <f>IF(A30="","",'Summary Sheet'!R30)</f>
        <v>93637.366097636579</v>
      </c>
      <c r="C30" s="12">
        <f>IF(A30="","",C29+(C29*Assumptions!$B$17))</f>
        <v>10739.082775791663</v>
      </c>
      <c r="D30" s="8">
        <f>IF(A30="","",D29+(D29*Assumptions!$B$11))</f>
        <v>14.75</v>
      </c>
      <c r="E30" s="8">
        <f>IF(A30="","",E29+(E29*Assumptions!$B$11))</f>
        <v>23.956522</v>
      </c>
      <c r="F30" s="10">
        <f>IF(A30="","",(('Emissions Factors'!$B$6/'LPG Bi-Fuel Vehicles'!D30)*(0.65*(B30*C30)))/10^6)</f>
        <v>256576.14695623066</v>
      </c>
      <c r="G30" s="10">
        <f>IF(A30="","",(('Emissions Factors'!$B$3/'LPG Bi-Fuel Vehicles'!E30)*(0.35*(B30*C30)))/10^6)</f>
        <v>128989.74126316182</v>
      </c>
      <c r="H30" s="12">
        <f t="shared" si="0"/>
        <v>385565.88821939251</v>
      </c>
    </row>
    <row r="31" spans="1:8" x14ac:dyDescent="0.3">
      <c r="A31">
        <f>'Emission Assumption Summary'!A31</f>
        <v>2041</v>
      </c>
      <c r="B31" s="11">
        <f>IF(A31="","",'Summary Sheet'!R31)</f>
        <v>93637.366097636579</v>
      </c>
      <c r="C31" s="12">
        <f>IF(A31="","",C30+(C30*Assumptions!$B$17))</f>
        <v>10658.539654973225</v>
      </c>
      <c r="D31" s="8">
        <f>IF(A31="","",D30+(D30*Assumptions!$B$11))</f>
        <v>14.75</v>
      </c>
      <c r="E31" s="8">
        <f>IF(A31="","",E30+(E30*Assumptions!$B$11))</f>
        <v>23.956522</v>
      </c>
      <c r="F31" s="10">
        <f>IF(A31="","",(('Emissions Factors'!$B$6/'LPG Bi-Fuel Vehicles'!D31)*(0.65*(B31*C31)))/10^6)</f>
        <v>254651.82585405896</v>
      </c>
      <c r="G31" s="10">
        <f>IF(A31="","",(('Emissions Factors'!$B$3/'LPG Bi-Fuel Vehicles'!E31)*(0.35*(B31*C31)))/10^6)</f>
        <v>128022.31820368812</v>
      </c>
      <c r="H31" s="12">
        <f t="shared" si="0"/>
        <v>382674.14405774709</v>
      </c>
    </row>
    <row r="32" spans="1:8" x14ac:dyDescent="0.3">
      <c r="A32">
        <f>'Emission Assumption Summary'!A32</f>
        <v>2042</v>
      </c>
      <c r="B32" s="11">
        <f>IF(A32="","",'Summary Sheet'!R32)</f>
        <v>93637.366097636579</v>
      </c>
      <c r="C32" s="12">
        <f>IF(A32="","",C31+(C31*Assumptions!$B$17))</f>
        <v>10578.600607560926</v>
      </c>
      <c r="D32" s="8">
        <f>IF(A32="","",D31+(D31*Assumptions!$B$11))</f>
        <v>14.75</v>
      </c>
      <c r="E32" s="8">
        <f>IF(A32="","",E31+(E31*Assumptions!$B$11))</f>
        <v>23.956522</v>
      </c>
      <c r="F32" s="10">
        <f>IF(A32="","",(('Emissions Factors'!$B$6/'LPG Bi-Fuel Vehicles'!D32)*(0.65*(B32*C32)))/10^6)</f>
        <v>252741.93716015349</v>
      </c>
      <c r="G32" s="10">
        <f>IF(A32="","",(('Emissions Factors'!$B$3/'LPG Bi-Fuel Vehicles'!E32)*(0.35*(B32*C32)))/10^6)</f>
        <v>127062.15081716045</v>
      </c>
      <c r="H32" s="12">
        <f t="shared" si="0"/>
        <v>379804.08797731396</v>
      </c>
    </row>
    <row r="33" spans="1:8" x14ac:dyDescent="0.3">
      <c r="A33">
        <f>'Emission Assumption Summary'!A33</f>
        <v>2043</v>
      </c>
      <c r="B33" s="11">
        <f>IF(A33="","",'Summary Sheet'!R33)</f>
        <v>93637.366097636579</v>
      </c>
      <c r="C33" s="12">
        <f>IF(A33="","",C32+(C32*Assumptions!$B$17))</f>
        <v>10499.261103004219</v>
      </c>
      <c r="D33" s="8">
        <f>IF(A33="","",D32+(D32*Assumptions!$B$11))</f>
        <v>14.75</v>
      </c>
      <c r="E33" s="8">
        <f>IF(A33="","",E32+(E32*Assumptions!$B$11))</f>
        <v>23.956522</v>
      </c>
      <c r="F33" s="10">
        <f>IF(A33="","",(('Emissions Factors'!$B$6/'LPG Bi-Fuel Vehicles'!D33)*(0.65*(B33*C33)))/10^6)</f>
        <v>250846.37263145231</v>
      </c>
      <c r="G33" s="10">
        <f>IF(A33="","",(('Emissions Factors'!$B$3/'LPG Bi-Fuel Vehicles'!E33)*(0.35*(B33*C33)))/10^6)</f>
        <v>126109.18468603175</v>
      </c>
      <c r="H33" s="12">
        <f t="shared" si="0"/>
        <v>376955.55731748405</v>
      </c>
    </row>
    <row r="34" spans="1:8" x14ac:dyDescent="0.3">
      <c r="A34">
        <f>'Emission Assumption Summary'!A34</f>
        <v>2044</v>
      </c>
      <c r="B34" s="11">
        <f>IF(A34="","",'Summary Sheet'!R34)</f>
        <v>93637.366097636579</v>
      </c>
      <c r="C34" s="12">
        <f>IF(A34="","",C33+(C33*Assumptions!$B$17))</f>
        <v>10420.516644731688</v>
      </c>
      <c r="D34" s="8">
        <f>IF(A34="","",D33+(D33*Assumptions!$B$11))</f>
        <v>14.75</v>
      </c>
      <c r="E34" s="8">
        <f>IF(A34="","",E33+(E33*Assumptions!$B$11))</f>
        <v>23.956522</v>
      </c>
      <c r="F34" s="10">
        <f>IF(A34="","",(('Emissions Factors'!$B$6/'LPG Bi-Fuel Vehicles'!D34)*(0.65*(B34*C34)))/10^6)</f>
        <v>248965.02483671642</v>
      </c>
      <c r="G34" s="10">
        <f>IF(A34="","",(('Emissions Factors'!$B$3/'LPG Bi-Fuel Vehicles'!E34)*(0.35*(B34*C34)))/10^6)</f>
        <v>125163.3658008865</v>
      </c>
      <c r="H34" s="12">
        <f t="shared" si="0"/>
        <v>374128.39063760289</v>
      </c>
    </row>
    <row r="35" spans="1:8" x14ac:dyDescent="0.3">
      <c r="A35">
        <f>'Emission Assumption Summary'!A35</f>
        <v>2045</v>
      </c>
      <c r="B35" s="11">
        <f>IF(A35="","",'Summary Sheet'!R35)</f>
        <v>93637.366097636579</v>
      </c>
      <c r="C35" s="12">
        <f>IF(A35="","",C34+(C34*Assumptions!$B$17))</f>
        <v>10342.362769896201</v>
      </c>
      <c r="D35" s="8">
        <f>IF(A35="","",D34+(D34*Assumptions!$B$11))</f>
        <v>14.75</v>
      </c>
      <c r="E35" s="8">
        <f>IF(A35="","",E34+(E34*Assumptions!$B$11))</f>
        <v>23.956522</v>
      </c>
      <c r="F35" s="10">
        <f>IF(A35="","",(('Emissions Factors'!$B$6/'LPG Bi-Fuel Vehicles'!D35)*(0.65*(B35*C35)))/10^6)</f>
        <v>247097.78715044115</v>
      </c>
      <c r="G35" s="10">
        <f>IF(A35="","",(('Emissions Factors'!$B$3/'LPG Bi-Fuel Vehicles'!E35)*(0.35*(B35*C35)))/10^6)</f>
        <v>124224.6405573799</v>
      </c>
      <c r="H35" s="12">
        <f t="shared" si="0"/>
        <v>371322.42770782101</v>
      </c>
    </row>
    <row r="36" spans="1:8" x14ac:dyDescent="0.3">
      <c r="A36">
        <f>'Emission Assumption Summary'!A36</f>
        <v>2046</v>
      </c>
      <c r="B36" s="11">
        <f>IF(A36="","",'Summary Sheet'!R36)</f>
        <v>93637.366097636579</v>
      </c>
      <c r="C36" s="12">
        <f>IF(A36="","",C35+(C35*Assumptions!$B$17))</f>
        <v>10264.79504912198</v>
      </c>
      <c r="D36" s="8">
        <f>IF(A36="","",D35+(D35*Assumptions!$B$11))</f>
        <v>14.75</v>
      </c>
      <c r="E36" s="8">
        <f>IF(A36="","",E35+(E35*Assumptions!$B$11))</f>
        <v>23.956522</v>
      </c>
      <c r="F36" s="10">
        <f>IF(A36="","",(('Emissions Factors'!$B$6/'LPG Bi-Fuel Vehicles'!D36)*(0.65*(B36*C36)))/10^6)</f>
        <v>245244.5537468128</v>
      </c>
      <c r="G36" s="10">
        <f>IF(A36="","",(('Emissions Factors'!$B$3/'LPG Bi-Fuel Vehicles'!E36)*(0.35*(B36*C36)))/10^6)</f>
        <v>123292.95575319954</v>
      </c>
      <c r="H36" s="12">
        <f t="shared" si="0"/>
        <v>368537.50950001233</v>
      </c>
    </row>
    <row r="37" spans="1:8" x14ac:dyDescent="0.3">
      <c r="A37">
        <f>'Emission Assumption Summary'!A37</f>
        <v>2047</v>
      </c>
      <c r="B37" s="11">
        <f>IF(A37="","",'Summary Sheet'!R37)</f>
        <v>93637.366097636579</v>
      </c>
      <c r="C37" s="12">
        <f>IF(A37="","",C36+(C36*Assumptions!$B$17))</f>
        <v>10187.809086253565</v>
      </c>
      <c r="D37" s="8">
        <f>IF(A37="","",D36+(D36*Assumptions!$B$11))</f>
        <v>14.75</v>
      </c>
      <c r="E37" s="8">
        <f>IF(A37="","",E36+(E36*Assumptions!$B$11))</f>
        <v>23.956522</v>
      </c>
      <c r="F37" s="10">
        <f>IF(A37="","",(('Emissions Factors'!$B$6/'LPG Bi-Fuel Vehicles'!D37)*(0.65*(B37*C37)))/10^6)</f>
        <v>243405.21959371169</v>
      </c>
      <c r="G37" s="10">
        <f>IF(A37="","",(('Emissions Factors'!$B$3/'LPG Bi-Fuel Vehicles'!E37)*(0.35*(B37*C37)))/10^6)</f>
        <v>122368.25858505054</v>
      </c>
      <c r="H37" s="12">
        <f t="shared" si="0"/>
        <v>365773.47817876225</v>
      </c>
    </row>
    <row r="38" spans="1:8" x14ac:dyDescent="0.3">
      <c r="A38">
        <f>'Emission Assumption Summary'!A38</f>
        <v>2048</v>
      </c>
      <c r="B38" s="11">
        <f>IF(A38="","",'Summary Sheet'!R38)</f>
        <v>93637.366097636579</v>
      </c>
      <c r="C38" s="12">
        <f>IF(A38="","",C37+(C37*Assumptions!$B$17))</f>
        <v>10111.400518106662</v>
      </c>
      <c r="D38" s="8">
        <f>IF(A38="","",D37+(D37*Assumptions!$B$11))</f>
        <v>14.75</v>
      </c>
      <c r="E38" s="8">
        <f>IF(A38="","",E37+(E37*Assumptions!$B$11))</f>
        <v>23.956522</v>
      </c>
      <c r="F38" s="10">
        <f>IF(A38="","",(('Emissions Factors'!$B$6/'LPG Bi-Fuel Vehicles'!D38)*(0.65*(B38*C38)))/10^6)</f>
        <v>241579.68044675881</v>
      </c>
      <c r="G38" s="10">
        <f>IF(A38="","",(('Emissions Factors'!$B$3/'LPG Bi-Fuel Vehicles'!E38)*(0.35*(B38*C38)))/10^6)</f>
        <v>121450.49664566264</v>
      </c>
      <c r="H38" s="12">
        <f t="shared" si="0"/>
        <v>363030.17709242145</v>
      </c>
    </row>
    <row r="39" spans="1:8" x14ac:dyDescent="0.3">
      <c r="A39">
        <f>'Emission Assumption Summary'!A39</f>
        <v>2049</v>
      </c>
      <c r="B39" s="11">
        <f>IF(A39="","",'Summary Sheet'!R39)</f>
        <v>93637.366097636579</v>
      </c>
      <c r="C39" s="12">
        <f>IF(A39="","",C38+(C38*Assumptions!$B$17))</f>
        <v>10035.565014220861</v>
      </c>
      <c r="D39" s="8">
        <f>IF(A39="","",D38+(D38*Assumptions!$B$11))</f>
        <v>14.75</v>
      </c>
      <c r="E39" s="8">
        <f>IF(A39="","",E38+(E38*Assumptions!$B$11))</f>
        <v>23.956522</v>
      </c>
      <c r="F39" s="10">
        <f>IF(A39="","",(('Emissions Factors'!$B$6/'LPG Bi-Fuel Vehicles'!D39)*(0.65*(B39*C39)))/10^6)</f>
        <v>239767.8328434081</v>
      </c>
      <c r="G39" s="10">
        <f>IF(A39="","",(('Emissions Factors'!$B$3/'LPG Bi-Fuel Vehicles'!E39)*(0.35*(B39*C39)))/10^6)</f>
        <v>120539.61792082016</v>
      </c>
      <c r="H39" s="12">
        <f t="shared" si="0"/>
        <v>360307.45076422824</v>
      </c>
    </row>
    <row r="40" spans="1:8" x14ac:dyDescent="0.3">
      <c r="A40">
        <f>'Emission Assumption Summary'!A40</f>
        <v>2050</v>
      </c>
      <c r="B40" s="11">
        <f>IF(A40="","",'Summary Sheet'!R40)</f>
        <v>93637.366097636579</v>
      </c>
      <c r="C40" s="12">
        <f>IF(A40="","",C39+(C39*Assumptions!$B$17))</f>
        <v>9960.298276614205</v>
      </c>
      <c r="D40" s="8">
        <f>IF(A40="","",D39+(D39*Assumptions!$B$11))</f>
        <v>14.75</v>
      </c>
      <c r="E40" s="8">
        <f>IF(A40="","",E39+(E39*Assumptions!$B$11))</f>
        <v>23.956522</v>
      </c>
      <c r="F40" s="10">
        <f>IF(A40="","",(('Emissions Factors'!$B$6/'LPG Bi-Fuel Vehicles'!D40)*(0.65*(B40*C40)))/10^6)</f>
        <v>237969.57409708254</v>
      </c>
      <c r="G40" s="10">
        <f>IF(A40="","",(('Emissions Factors'!$B$3/'LPG Bi-Fuel Vehicles'!E40)*(0.35*(B40*C40)))/10^6)</f>
        <v>119635.57078641401</v>
      </c>
      <c r="H40" s="12">
        <f t="shared" si="0"/>
        <v>357605.14488349657</v>
      </c>
    </row>
    <row r="41" spans="1:8" x14ac:dyDescent="0.3">
      <c r="A41" t="str">
        <f>'Emission Assumption Summary'!A41</f>
        <v/>
      </c>
      <c r="B41" s="11" t="str">
        <f>IF(A41="","",'Summary Sheet'!R41)</f>
        <v/>
      </c>
      <c r="C41" s="12" t="str">
        <f>IF(A41="","",C40+(C40*Assumptions!$B$17))</f>
        <v/>
      </c>
      <c r="D41" s="8" t="str">
        <f>IF(A41="","",D40+(D40*Assumptions!$B$11))</f>
        <v/>
      </c>
      <c r="E41" s="8" t="str">
        <f>IF(A41="","",E40+(E40*Assumptions!$B$11))</f>
        <v/>
      </c>
      <c r="F41" s="10" t="str">
        <f>IF(A41="","",(('Emissions Factors'!$B$6/'LPG Bi-Fuel Vehicles'!D41)*(0.65*(B41*C41)))/10^6)</f>
        <v/>
      </c>
      <c r="G41" s="10" t="str">
        <f>IF(A41="","",(('Emissions Factors'!$B$3/'LPG Bi-Fuel Vehicles'!E41)*(0.35*(B41*C41)))/10^6)</f>
        <v/>
      </c>
    </row>
    <row r="42" spans="1:8" x14ac:dyDescent="0.3">
      <c r="A42" t="str">
        <f>'Emission Assumption Summary'!A42</f>
        <v/>
      </c>
      <c r="B42" s="11" t="str">
        <f>IF(A42="","",'Summary Sheet'!R42)</f>
        <v/>
      </c>
      <c r="C42" s="12" t="str">
        <f>IF(A42="","",C41+(C41*Assumptions!$B$17))</f>
        <v/>
      </c>
      <c r="D42" s="8" t="str">
        <f>IF(A42="","",D41+(D41*Assumptions!$B$11))</f>
        <v/>
      </c>
      <c r="E42" s="8" t="str">
        <f>IF(A42="","",E41+(E41*Assumptions!$B$11))</f>
        <v/>
      </c>
      <c r="F42" s="10" t="str">
        <f>IF(A42="","",(('Emissions Factors'!$B$6/'LPG Bi-Fuel Vehicles'!D42)*(0.65*(B42*C42)))/10^6)</f>
        <v/>
      </c>
      <c r="G42" s="10" t="str">
        <f>IF(A42="","",(('Emissions Factors'!$B$3/'LPG Bi-Fuel Vehicles'!E42)*(0.35*(B42*C42)))/10^6)</f>
        <v/>
      </c>
    </row>
    <row r="43" spans="1:8" x14ac:dyDescent="0.3">
      <c r="A43" t="str">
        <f>'Emission Assumption Summary'!A43</f>
        <v/>
      </c>
      <c r="B43" s="11" t="str">
        <f>IF(A43="","",'Summary Sheet'!R43)</f>
        <v/>
      </c>
      <c r="C43" s="12" t="str">
        <f>IF(A43="","",C42+(C42*Assumptions!$B$17))</f>
        <v/>
      </c>
      <c r="D43" s="8" t="str">
        <f>IF(A43="","",D42+(D42*Assumptions!$B$11))</f>
        <v/>
      </c>
      <c r="E43" s="8" t="str">
        <f>IF(A43="","",E42+(E42*Assumptions!$B$11))</f>
        <v/>
      </c>
      <c r="F43" s="10" t="str">
        <f>IF(A43="","",(('Emissions Factors'!$B$6/'LPG Bi-Fuel Vehicles'!D43)*(0.65*(B43*C43)))/10^6)</f>
        <v/>
      </c>
      <c r="G43" s="10" t="str">
        <f>IF(A43="","",(('Emissions Factors'!$B$3/'LPG Bi-Fuel Vehicles'!E43)*(0.35*(B43*C43)))/10^6)</f>
        <v/>
      </c>
    </row>
    <row r="44" spans="1:8" x14ac:dyDescent="0.3">
      <c r="A44" t="str">
        <f>'Emission Assumption Summary'!A44</f>
        <v/>
      </c>
      <c r="B44" s="11" t="str">
        <f>IF(A44="","",'Summary Sheet'!R44)</f>
        <v/>
      </c>
      <c r="C44" s="12" t="str">
        <f>IF(A44="","",C43+(C43*Assumptions!$B$17))</f>
        <v/>
      </c>
      <c r="D44" s="8" t="str">
        <f>IF(A44="","",D43+(D43*Assumptions!$B$11))</f>
        <v/>
      </c>
      <c r="E44" s="8" t="str">
        <f>IF(A44="","",E43+(E43*Assumptions!$B$11))</f>
        <v/>
      </c>
      <c r="F44" s="10" t="str">
        <f>IF(A44="","",(('Emissions Factors'!$B$6/'LPG Bi-Fuel Vehicles'!D44)*(0.65*(B44*C44)))/10^6)</f>
        <v/>
      </c>
      <c r="G44" s="10" t="str">
        <f>IF(A44="","",(('Emissions Factors'!$B$3/'LPG Bi-Fuel Vehicles'!E44)*(0.35*(B44*C44)))/10^6)</f>
        <v/>
      </c>
    </row>
    <row r="45" spans="1:8" x14ac:dyDescent="0.3">
      <c r="A45" t="str">
        <f>'Emission Assumption Summary'!A45</f>
        <v/>
      </c>
      <c r="B45" s="11" t="str">
        <f>IF(A45="","",'Summary Sheet'!R45)</f>
        <v/>
      </c>
      <c r="C45" s="12" t="str">
        <f>IF(A45="","",C44+(C44*Assumptions!$B$17))</f>
        <v/>
      </c>
      <c r="D45" s="8" t="str">
        <f>IF(A45="","",D44+(D44*Assumptions!$B$11))</f>
        <v/>
      </c>
      <c r="E45" s="8" t="str">
        <f>IF(A45="","",E44+(E44*Assumptions!$B$11))</f>
        <v/>
      </c>
      <c r="F45" s="10" t="str">
        <f>IF(A45="","",(('Emissions Factors'!$B$6/'LPG Bi-Fuel Vehicles'!D45)*(0.65*(B45*C45)))/10^6)</f>
        <v/>
      </c>
      <c r="G45" s="10" t="str">
        <f>IF(A45="","",(('Emissions Factors'!$B$3/'LPG Bi-Fuel Vehicles'!E45)*(0.35*(B45*C45)))/10^6)</f>
        <v/>
      </c>
    </row>
    <row r="46" spans="1:8" x14ac:dyDescent="0.3">
      <c r="A46" t="str">
        <f>'Emission Assumption Summary'!A46</f>
        <v/>
      </c>
      <c r="B46" s="11" t="str">
        <f>IF(A46="","",'Summary Sheet'!R46)</f>
        <v/>
      </c>
      <c r="C46" s="12" t="str">
        <f>IF(A46="","",C45+(C45*Assumptions!$B$17))</f>
        <v/>
      </c>
      <c r="D46" s="8" t="str">
        <f>IF(A46="","",D45+(D45*Assumptions!$B$11))</f>
        <v/>
      </c>
      <c r="E46" s="8" t="str">
        <f>IF(A46="","",E45+(E45*Assumptions!$B$11))</f>
        <v/>
      </c>
      <c r="F46" s="10" t="str">
        <f>IF(A46="","",(('Emissions Factors'!$B$6/'LPG Bi-Fuel Vehicles'!D46)*(0.65*(B46*C46)))/10^6)</f>
        <v/>
      </c>
      <c r="G46" s="10" t="str">
        <f>IF(A46="","",(('Emissions Factors'!$B$3/'LPG Bi-Fuel Vehicles'!E46)*(0.35*(B46*C46)))/10^6)</f>
        <v/>
      </c>
    </row>
    <row r="47" spans="1:8" x14ac:dyDescent="0.3">
      <c r="A47" t="str">
        <f>'Emission Assumption Summary'!A47</f>
        <v/>
      </c>
      <c r="B47" s="11" t="str">
        <f>IF(A47="","",'Summary Sheet'!R47)</f>
        <v/>
      </c>
      <c r="C47" s="12" t="str">
        <f>IF(A47="","",C46+(C46*Assumptions!$B$17))</f>
        <v/>
      </c>
      <c r="D47" s="8" t="str">
        <f>IF(A47="","",D46+(D46*Assumptions!$B$11))</f>
        <v/>
      </c>
      <c r="E47" s="8" t="str">
        <f>IF(A47="","",E46+(E46*Assumptions!$B$11))</f>
        <v/>
      </c>
      <c r="F47" s="10" t="str">
        <f>IF(A47="","",(('Emissions Factors'!$B$6/'LPG Bi-Fuel Vehicles'!D47)*(0.65*(B47*C47)))/10^6)</f>
        <v/>
      </c>
      <c r="G47" s="10" t="str">
        <f>IF(A47="","",(('Emissions Factors'!$B$3/'LPG Bi-Fuel Vehicles'!E47)*(0.35*(B47*C47)))/10^6)</f>
        <v/>
      </c>
    </row>
    <row r="48" spans="1:8" x14ac:dyDescent="0.3">
      <c r="A48" t="str">
        <f>'Emission Assumption Summary'!A48</f>
        <v/>
      </c>
      <c r="B48" s="11" t="str">
        <f>IF(A48="","",'Summary Sheet'!R48)</f>
        <v/>
      </c>
      <c r="C48" s="12" t="str">
        <f>IF(A48="","",C47+(C47*Assumptions!$B$17))</f>
        <v/>
      </c>
      <c r="D48" s="8" t="str">
        <f>IF(A48="","",D47+(D47*Assumptions!$B$11))</f>
        <v/>
      </c>
      <c r="E48" s="8" t="str">
        <f>IF(A48="","",E47+(E47*Assumptions!$B$11))</f>
        <v/>
      </c>
      <c r="F48" s="10" t="str">
        <f>IF(A48="","",(('Emissions Factors'!$B$6/'LPG Bi-Fuel Vehicles'!D48)*(0.65*(B48*C48)))/10^6)</f>
        <v/>
      </c>
      <c r="G48" s="10" t="str">
        <f>IF(A48="","",(('Emissions Factors'!$B$3/'LPG Bi-Fuel Vehicles'!E48)*(0.35*(B48*C48)))/10^6)</f>
        <v/>
      </c>
    </row>
    <row r="49" spans="1:7" x14ac:dyDescent="0.3">
      <c r="A49" t="str">
        <f>'Emission Assumption Summary'!A49</f>
        <v/>
      </c>
      <c r="B49" s="11" t="str">
        <f>IF(A49="","",'Summary Sheet'!R49)</f>
        <v/>
      </c>
      <c r="C49" s="12" t="str">
        <f>IF(A49="","",C48+(C48*Assumptions!$B$17))</f>
        <v/>
      </c>
      <c r="D49" s="8" t="str">
        <f>IF(A49="","",D48+(D48*Assumptions!$B$11))</f>
        <v/>
      </c>
      <c r="E49" s="8" t="str">
        <f>IF(A49="","",E48+(E48*Assumptions!$B$11))</f>
        <v/>
      </c>
      <c r="F49" s="10" t="str">
        <f>IF(A49="","",(('Emissions Factors'!$B$6/'LPG Bi-Fuel Vehicles'!D49)*(0.65*(B49*C49)))/10^6)</f>
        <v/>
      </c>
      <c r="G49" s="10" t="str">
        <f>IF(A49="","",(('Emissions Factors'!$B$3/'LPG Bi-Fuel Vehicles'!E49)*(0.35*(B49*C49)))/10^6)</f>
        <v/>
      </c>
    </row>
    <row r="50" spans="1:7" x14ac:dyDescent="0.3">
      <c r="A50" t="str">
        <f>'Emission Assumption Summary'!A50</f>
        <v/>
      </c>
      <c r="B50" s="11" t="str">
        <f>IF(A50="","",'Summary Sheet'!R50)</f>
        <v/>
      </c>
      <c r="C50" s="12" t="str">
        <f>IF(A50="","",C49+(C49*Assumptions!$B$17))</f>
        <v/>
      </c>
      <c r="D50" s="8" t="str">
        <f>IF(A50="","",D49+(D49*Assumptions!$B$11))</f>
        <v/>
      </c>
      <c r="E50" s="8" t="str">
        <f>IF(A50="","",E49+(E49*Assumptions!$B$11))</f>
        <v/>
      </c>
      <c r="F50" s="10" t="str">
        <f>IF(A50="","",(('Emissions Factors'!$B$6/'LPG Bi-Fuel Vehicles'!D50)*(0.65*(B50*C50)))/10^6)</f>
        <v/>
      </c>
      <c r="G50" s="10" t="str">
        <f>IF(A50="","",(('Emissions Factors'!$B$3/'LPG Bi-Fuel Vehicles'!E50)*(0.35*(B50*C50)))/10^6)</f>
        <v/>
      </c>
    </row>
    <row r="51" spans="1:7" x14ac:dyDescent="0.3">
      <c r="A51" t="str">
        <f>'Emission Assumption Summary'!A51</f>
        <v/>
      </c>
      <c r="B51" s="11" t="str">
        <f>IF(A51="","",'Summary Sheet'!R51)</f>
        <v/>
      </c>
      <c r="C51" s="12" t="str">
        <f>IF(A51="","",C50+(C50*Assumptions!$B$17))</f>
        <v/>
      </c>
      <c r="D51" s="8" t="str">
        <f>IF(A51="","",D50+(D50*Assumptions!$B$11))</f>
        <v/>
      </c>
      <c r="E51" s="8" t="str">
        <f>IF(A51="","",E50+(E50*Assumptions!$B$11))</f>
        <v/>
      </c>
      <c r="F51" s="10" t="str">
        <f>IF(A51="","",(('Emissions Factors'!$B$6/'LPG Bi-Fuel Vehicles'!D51)*(0.65*(B51*C51)))/10^6)</f>
        <v/>
      </c>
      <c r="G51" s="10" t="str">
        <f>IF(A51="","",(('Emissions Factors'!$B$3/'LPG Bi-Fuel Vehicles'!E51)*(0.35*(B51*C51)))/10^6)</f>
        <v/>
      </c>
    </row>
    <row r="52" spans="1:7" x14ac:dyDescent="0.3">
      <c r="A52" t="str">
        <f>'Emission Assumption Summary'!A52</f>
        <v/>
      </c>
      <c r="B52" s="11" t="str">
        <f>IF(A52="","",'Summary Sheet'!R52)</f>
        <v/>
      </c>
      <c r="C52" s="12" t="str">
        <f>IF(A52="","",C51+(C51*Assumptions!$B$17))</f>
        <v/>
      </c>
      <c r="D52" s="8" t="str">
        <f>IF(A52="","",D51+(D51*Assumptions!$B$11))</f>
        <v/>
      </c>
      <c r="E52" s="8" t="str">
        <f>IF(A52="","",E51+(E51*Assumptions!$B$11))</f>
        <v/>
      </c>
      <c r="F52" s="10" t="str">
        <f>IF(A52="","",(('Emissions Factors'!$B$6/'LPG Bi-Fuel Vehicles'!D52)*(0.65*(B52*C52)))/10^6)</f>
        <v/>
      </c>
      <c r="G52" s="10" t="str">
        <f>IF(A52="","",(('Emissions Factors'!$B$3/'LPG Bi-Fuel Vehicles'!E52)*(0.35*(B52*C52)))/10^6)</f>
        <v/>
      </c>
    </row>
    <row r="53" spans="1:7" x14ac:dyDescent="0.3">
      <c r="A53" t="str">
        <f>'Emission Assumption Summary'!A53</f>
        <v/>
      </c>
      <c r="B53" s="11" t="str">
        <f>IF(A53="","",'Summary Sheet'!R53)</f>
        <v/>
      </c>
      <c r="C53" s="12" t="str">
        <f>IF(A53="","",C52+(C52*Assumptions!$B$17))</f>
        <v/>
      </c>
      <c r="D53" s="8" t="str">
        <f>IF(A53="","",D52+(D52*Assumptions!$B$11))</f>
        <v/>
      </c>
      <c r="E53" s="8" t="str">
        <f>IF(A53="","",E52+(E52*Assumptions!$B$11))</f>
        <v/>
      </c>
      <c r="F53" s="10" t="str">
        <f>IF(A53="","",(('Emissions Factors'!$B$6/'LPG Bi-Fuel Vehicles'!D53)*(0.65*(B53*C53)))/10^6)</f>
        <v/>
      </c>
      <c r="G53" s="10" t="str">
        <f>IF(A53="","",(('Emissions Factors'!$B$3/'LPG Bi-Fuel Vehicles'!E53)*(0.35*(B53*C53)))/10^6)</f>
        <v/>
      </c>
    </row>
    <row r="54" spans="1:7" x14ac:dyDescent="0.3">
      <c r="A54" t="str">
        <f>'Emission Assumption Summary'!A54</f>
        <v/>
      </c>
      <c r="B54" s="11" t="str">
        <f>IF(A54="","",'Summary Sheet'!R54)</f>
        <v/>
      </c>
      <c r="C54" s="12" t="str">
        <f>IF(A54="","",C53+(C53*Assumptions!$B$17))</f>
        <v/>
      </c>
      <c r="D54" s="8" t="str">
        <f>IF(A54="","",D53+(D53*Assumptions!$B$11))</f>
        <v/>
      </c>
      <c r="E54" s="8" t="str">
        <f>IF(A54="","",E53+(E53*Assumptions!$B$11))</f>
        <v/>
      </c>
      <c r="F54" s="10" t="str">
        <f>IF(A54="","",(('Emissions Factors'!$B$6/'LPG Bi-Fuel Vehicles'!D54)*(0.65*(B54*C54)))/10^6)</f>
        <v/>
      </c>
      <c r="G54" s="10" t="str">
        <f>IF(A54="","",(('Emissions Factors'!$B$3/'LPG Bi-Fuel Vehicles'!E54)*(0.35*(B54*C54)))/10^6)</f>
        <v/>
      </c>
    </row>
    <row r="55" spans="1:7" x14ac:dyDescent="0.3">
      <c r="A55" t="str">
        <f>'Emission Assumption Summary'!A55</f>
        <v/>
      </c>
      <c r="B55" s="11" t="str">
        <f>IF(A55="","",'Summary Sheet'!R55)</f>
        <v/>
      </c>
      <c r="C55" s="12" t="str">
        <f>IF(A55="","",C54+(C54*Assumptions!$B$17))</f>
        <v/>
      </c>
      <c r="D55" s="8" t="str">
        <f>IF(A55="","",D54+(D54*Assumptions!$B$11))</f>
        <v/>
      </c>
      <c r="E55" s="8" t="str">
        <f>IF(A55="","",E54+(E54*Assumptions!$B$11))</f>
        <v/>
      </c>
      <c r="F55" s="10" t="str">
        <f>IF(A55="","",(('Emissions Factors'!$B$6/'LPG Bi-Fuel Vehicles'!D55)*(0.65*(B55*C55)))/10^6)</f>
        <v/>
      </c>
      <c r="G55" s="10" t="str">
        <f>IF(A55="","",(('Emissions Factors'!$B$3/'LPG Bi-Fuel Vehicles'!E55)*(0.35*(B55*C55)))/10^6)</f>
        <v/>
      </c>
    </row>
    <row r="56" spans="1:7" x14ac:dyDescent="0.3">
      <c r="A56" t="str">
        <f>'Emission Assumption Summary'!A56</f>
        <v/>
      </c>
      <c r="B56" s="11" t="str">
        <f>IF(A56="","",'Summary Sheet'!R56)</f>
        <v/>
      </c>
      <c r="C56" s="12" t="str">
        <f>IF(A56="","",C55+(C55*Assumptions!$B$17))</f>
        <v/>
      </c>
      <c r="D56" s="8" t="str">
        <f>IF(A56="","",D55+(D55*Assumptions!$B$11))</f>
        <v/>
      </c>
      <c r="E56" s="8" t="str">
        <f>IF(A56="","",E55+(E55*Assumptions!$B$11))</f>
        <v/>
      </c>
      <c r="F56" s="10" t="str">
        <f>IF(A56="","",(('Emissions Factors'!$B$6/'LPG Bi-Fuel Vehicles'!D56)*(0.65*(B56*C56)))/10^6)</f>
        <v/>
      </c>
      <c r="G56" s="10" t="str">
        <f>IF(A56="","",(('Emissions Factors'!$B$3/'LPG Bi-Fuel Vehicles'!E56)*(0.35*(B56*C56)))/10^6)</f>
        <v/>
      </c>
    </row>
    <row r="57" spans="1:7" x14ac:dyDescent="0.3">
      <c r="A57" t="str">
        <f>'Emission Assumption Summary'!A57</f>
        <v/>
      </c>
      <c r="B57" s="11" t="str">
        <f>IF(A57="","",'Summary Sheet'!R57)</f>
        <v/>
      </c>
      <c r="C57" s="12" t="str">
        <f>IF(A57="","",C56+(C56*Assumptions!$B$17))</f>
        <v/>
      </c>
      <c r="D57" s="8" t="str">
        <f>IF(A57="","",D56+(D56*Assumptions!$B$11))</f>
        <v/>
      </c>
      <c r="E57" s="8" t="str">
        <f>IF(A57="","",E56+(E56*Assumptions!$B$11))</f>
        <v/>
      </c>
      <c r="F57" s="10" t="str">
        <f>IF(A57="","",(('Emissions Factors'!$B$6/'LPG Bi-Fuel Vehicles'!D57)*(0.65*(B57*C57)))/10^6)</f>
        <v/>
      </c>
      <c r="G57" s="10" t="str">
        <f>IF(A57="","",(('Emissions Factors'!$B$3/'LPG Bi-Fuel Vehicles'!E57)*(0.35*(B57*C57)))/10^6)</f>
        <v/>
      </c>
    </row>
    <row r="58" spans="1:7" x14ac:dyDescent="0.3">
      <c r="A58" t="str">
        <f>'Emission Assumption Summary'!A58</f>
        <v/>
      </c>
      <c r="B58" s="11" t="str">
        <f>IF(A58="","",'Summary Sheet'!R58)</f>
        <v/>
      </c>
      <c r="C58" s="12" t="str">
        <f>IF(A58="","",C57+(C57*Assumptions!$B$17))</f>
        <v/>
      </c>
      <c r="D58" s="8" t="str">
        <f>IF(A58="","",D57+(D57*Assumptions!$B$11))</f>
        <v/>
      </c>
      <c r="E58" s="8" t="str">
        <f>IF(A58="","",E57+(E57*Assumptions!$B$11))</f>
        <v/>
      </c>
      <c r="F58" s="10" t="str">
        <f>IF(A58="","",(('Emissions Factors'!$B$6/'LPG Bi-Fuel Vehicles'!D58)*(0.65*(B58*C58)))/10^6)</f>
        <v/>
      </c>
      <c r="G58" s="10" t="str">
        <f>IF(A58="","",(('Emissions Factors'!$B$3/'LPG Bi-Fuel Vehicles'!E58)*(0.35*(B58*C58)))/10^6)</f>
        <v/>
      </c>
    </row>
    <row r="59" spans="1:7" x14ac:dyDescent="0.3">
      <c r="A59" t="str">
        <f>'Emission Assumption Summary'!A59</f>
        <v/>
      </c>
      <c r="B59" s="11" t="str">
        <f>IF(A59="","",'Summary Sheet'!R59)</f>
        <v/>
      </c>
      <c r="C59" s="12" t="str">
        <f>IF(A59="","",C58+(C58*Assumptions!$B$17))</f>
        <v/>
      </c>
      <c r="D59" s="8" t="str">
        <f>IF(A59="","",D58+(D58*Assumptions!$B$11))</f>
        <v/>
      </c>
      <c r="E59" s="8" t="str">
        <f>IF(A59="","",E58+(E58*Assumptions!$B$11))</f>
        <v/>
      </c>
      <c r="F59" s="10" t="str">
        <f>IF(A59="","",(('Emissions Factors'!$B$6/'LPG Bi-Fuel Vehicles'!D59)*(0.65*(B59*C59)))/10^6)</f>
        <v/>
      </c>
      <c r="G59" s="10" t="str">
        <f>IF(A59="","",(('Emissions Factors'!$B$3/'LPG Bi-Fuel Vehicles'!E59)*(0.35*(B59*C59)))/10^6)</f>
        <v/>
      </c>
    </row>
    <row r="60" spans="1:7" x14ac:dyDescent="0.3">
      <c r="A60" t="str">
        <f>'Emission Assumption Summary'!A60</f>
        <v/>
      </c>
      <c r="B60" s="11" t="str">
        <f>IF(A60="","",'Summary Sheet'!R60)</f>
        <v/>
      </c>
      <c r="C60" s="12" t="str">
        <f>IF(A60="","",C59+(C59*Assumptions!$B$17))</f>
        <v/>
      </c>
      <c r="D60" s="8" t="str">
        <f>IF(A60="","",D59+(D59*Assumptions!$B$11))</f>
        <v/>
      </c>
      <c r="E60" s="8" t="str">
        <f>IF(A60="","",E59+(E59*Assumptions!$B$11))</f>
        <v/>
      </c>
      <c r="F60" s="10" t="str">
        <f>IF(A60="","",(('Emissions Factors'!$B$6/'LPG Bi-Fuel Vehicles'!D60)*(0.65*(B60*C60)))/10^6)</f>
        <v/>
      </c>
      <c r="G60" s="10" t="str">
        <f>IF(A60="","",(('Emissions Factors'!$B$3/'LPG Bi-Fuel Vehicles'!E60)*(0.35*(B60*C60)))/10^6)</f>
        <v/>
      </c>
    </row>
    <row r="61" spans="1:7" x14ac:dyDescent="0.3">
      <c r="A61" t="str">
        <f>'Emission Assumption Summary'!A61</f>
        <v/>
      </c>
      <c r="B61" s="11" t="str">
        <f>IF(A61="","",'Summary Sheet'!R61)</f>
        <v/>
      </c>
      <c r="C61" s="12" t="str">
        <f>IF(A61="","",C60+(C60*Assumptions!$B$17))</f>
        <v/>
      </c>
      <c r="D61" s="8" t="str">
        <f>IF(A61="","",D60+(D60*Assumptions!$B$11))</f>
        <v/>
      </c>
      <c r="E61" s="8" t="str">
        <f>IF(A61="","",E60+(E60*Assumptions!$B$11))</f>
        <v/>
      </c>
      <c r="F61" s="10" t="str">
        <f>IF(A61="","",(('Emissions Factors'!$B$6/'LPG Bi-Fuel Vehicles'!D61)*(0.65*(B61*C61)))/10^6)</f>
        <v/>
      </c>
      <c r="G61" s="10" t="str">
        <f>IF(A61="","",(('Emissions Factors'!$B$3/'LPG Bi-Fuel Vehicles'!E61)*(0.35*(B61*C61)))/10^6)</f>
        <v/>
      </c>
    </row>
    <row r="62" spans="1:7" x14ac:dyDescent="0.3">
      <c r="A62" t="str">
        <f>'Emission Assumption Summary'!A62</f>
        <v/>
      </c>
      <c r="B62" s="11" t="str">
        <f>IF(A62="","",'Summary Sheet'!R62)</f>
        <v/>
      </c>
      <c r="C62" s="12" t="str">
        <f>IF(A62="","",C61+(C61*Assumptions!$B$17))</f>
        <v/>
      </c>
      <c r="D62" s="8" t="str">
        <f>IF(A62="","",D61+(D61*Assumptions!$B$11))</f>
        <v/>
      </c>
      <c r="E62" s="8" t="str">
        <f>IF(A62="","",E61+(E61*Assumptions!$B$11))</f>
        <v/>
      </c>
      <c r="F62" s="10" t="str">
        <f>IF(A62="","",(('Emissions Factors'!$B$6/'LPG Bi-Fuel Vehicles'!D62)*(0.65*(B62*C62)))/10^6)</f>
        <v/>
      </c>
      <c r="G62" s="10" t="str">
        <f>IF(A62="","",(('Emissions Factors'!$B$3/'LPG Bi-Fuel Vehicles'!E62)*(0.35*(B62*C62)))/10^6)</f>
        <v/>
      </c>
    </row>
    <row r="63" spans="1:7" x14ac:dyDescent="0.3">
      <c r="A63" t="str">
        <f>'Emission Assumption Summary'!A63</f>
        <v/>
      </c>
      <c r="B63" s="11" t="str">
        <f>IF(A63="","",'Summary Sheet'!R63)</f>
        <v/>
      </c>
      <c r="C63" s="12" t="str">
        <f>IF(A63="","",C62+(C62*Assumptions!$B$17))</f>
        <v/>
      </c>
      <c r="D63" s="8" t="str">
        <f>IF(A63="","",D62+(D62*Assumptions!$B$11))</f>
        <v/>
      </c>
      <c r="E63" s="8" t="str">
        <f>IF(A63="","",E62+(E62*Assumptions!$B$11))</f>
        <v/>
      </c>
      <c r="F63" s="10" t="str">
        <f>IF(A63="","",(('Emissions Factors'!$B$6/'LPG Bi-Fuel Vehicles'!D63)*(0.65*(B63*C63)))/10^6)</f>
        <v/>
      </c>
      <c r="G63" s="10" t="str">
        <f>IF(A63="","",(('Emissions Factors'!$B$3/'LPG Bi-Fuel Vehicles'!E63)*(0.35*(B63*C63)))/10^6)</f>
        <v/>
      </c>
    </row>
    <row r="64" spans="1:7" x14ac:dyDescent="0.3">
      <c r="A64" t="str">
        <f>'Emission Assumption Summary'!A64</f>
        <v/>
      </c>
      <c r="B64" s="11" t="str">
        <f>IF(A64="","",'Summary Sheet'!R64)</f>
        <v/>
      </c>
      <c r="C64" s="12" t="str">
        <f>IF(A64="","",C63+(C63*Assumptions!$B$17))</f>
        <v/>
      </c>
      <c r="D64" s="8" t="str">
        <f>IF(A64="","",D63+(D63*Assumptions!$B$11))</f>
        <v/>
      </c>
      <c r="E64" s="8" t="str">
        <f>IF(A64="","",E63+(E63*Assumptions!$B$11))</f>
        <v/>
      </c>
      <c r="F64" s="10" t="str">
        <f>IF(A64="","",(('Emissions Factors'!$B$6/'LPG Bi-Fuel Vehicles'!D64)*(0.65*(B64*C64)))/10^6)</f>
        <v/>
      </c>
      <c r="G64" s="10" t="str">
        <f>IF(A64="","",(('Emissions Factors'!$B$3/'LPG Bi-Fuel Vehicles'!E64)*(0.35*(B64*C64)))/10^6)</f>
        <v/>
      </c>
    </row>
    <row r="65" spans="1:7" x14ac:dyDescent="0.3">
      <c r="A65" t="str">
        <f>'Emission Assumption Summary'!A65</f>
        <v/>
      </c>
      <c r="B65" s="11" t="str">
        <f>IF(A65="","",'Summary Sheet'!R65)</f>
        <v/>
      </c>
      <c r="C65" s="12" t="str">
        <f>IF(A65="","",C64+(C64*Assumptions!$B$17))</f>
        <v/>
      </c>
      <c r="D65" s="8" t="str">
        <f>IF(A65="","",D64+(D64*Assumptions!$B$11))</f>
        <v/>
      </c>
      <c r="E65" s="8" t="str">
        <f>IF(A65="","",E64+(E64*Assumptions!$B$11))</f>
        <v/>
      </c>
      <c r="F65" s="10" t="str">
        <f>IF(A65="","",(('Emissions Factors'!$B$6/'LPG Bi-Fuel Vehicles'!D65)*(0.65*(B65*C65)))/10^6)</f>
        <v/>
      </c>
      <c r="G65" s="10" t="str">
        <f>IF(A65="","",(('Emissions Factors'!$B$3/'LPG Bi-Fuel Vehicles'!E65)*(0.35*(B65*C65)))/10^6)</f>
        <v/>
      </c>
    </row>
    <row r="66" spans="1:7" x14ac:dyDescent="0.3">
      <c r="A66" t="str">
        <f>'Emission Assumption Summary'!A66</f>
        <v/>
      </c>
      <c r="B66" s="11" t="str">
        <f>IF(A66="","",'Summary Sheet'!R66)</f>
        <v/>
      </c>
      <c r="C66" s="12" t="str">
        <f>IF(A66="","",C65+(C65*Assumptions!$B$17))</f>
        <v/>
      </c>
      <c r="D66" s="8" t="str">
        <f>IF(A66="","",D65+(D65*Assumptions!$B$11))</f>
        <v/>
      </c>
      <c r="E66" s="8" t="str">
        <f>IF(A66="","",E65+(E65*Assumptions!$B$11))</f>
        <v/>
      </c>
      <c r="F66" s="10" t="str">
        <f>IF(A66="","",(('Emissions Factors'!$B$6/'LPG Bi-Fuel Vehicles'!D66)*(0.65*(B66*C66)))/10^6)</f>
        <v/>
      </c>
      <c r="G66" s="10" t="str">
        <f>IF(A66="","",(('Emissions Factors'!$B$3/'LPG Bi-Fuel Vehicles'!E66)*(0.35*(B66*C66)))/10^6)</f>
        <v/>
      </c>
    </row>
    <row r="67" spans="1:7" x14ac:dyDescent="0.3">
      <c r="A67" t="str">
        <f>'Emission Assumption Summary'!A67</f>
        <v/>
      </c>
      <c r="B67" s="11" t="str">
        <f>IF(A67="","",'Summary Sheet'!R67)</f>
        <v/>
      </c>
      <c r="C67" s="12" t="str">
        <f>IF(A67="","",C66+(C66*Assumptions!$B$17))</f>
        <v/>
      </c>
      <c r="D67" s="8" t="str">
        <f>IF(A67="","",D66+(D66*Assumptions!$B$11))</f>
        <v/>
      </c>
      <c r="E67" s="8" t="str">
        <f>IF(A67="","",E66+(E66*Assumptions!$B$11))</f>
        <v/>
      </c>
      <c r="F67" s="10" t="str">
        <f>IF(A67="","",(('Emissions Factors'!$B$6/'LPG Bi-Fuel Vehicles'!D67)*(0.65*(B67*C67)))/10^6)</f>
        <v/>
      </c>
      <c r="G67" s="10" t="str">
        <f>IF(A67="","",(('Emissions Factors'!$B$3/'LPG Bi-Fuel Vehicles'!E67)*(0.35*(B67*C67)))/10^6)</f>
        <v/>
      </c>
    </row>
    <row r="68" spans="1:7" x14ac:dyDescent="0.3">
      <c r="A68" t="str">
        <f>'Emission Assumption Summary'!A68</f>
        <v/>
      </c>
      <c r="B68" s="11" t="str">
        <f>IF(A68="","",'Summary Sheet'!R68)</f>
        <v/>
      </c>
      <c r="C68" s="12" t="str">
        <f>IF(A68="","",C67+(C67*Assumptions!$B$17))</f>
        <v/>
      </c>
      <c r="D68" s="8" t="str">
        <f>IF(A68="","",D67+(D67*Assumptions!$B$11))</f>
        <v/>
      </c>
      <c r="E68" s="8" t="str">
        <f>IF(A68="","",E67+(E67*Assumptions!$B$11))</f>
        <v/>
      </c>
      <c r="F68" s="10" t="str">
        <f>IF(A68="","",(('Emissions Factors'!$B$6/'LPG Bi-Fuel Vehicles'!D68)*(0.65*(B68*C68)))/10^6)</f>
        <v/>
      </c>
      <c r="G68" s="10" t="str">
        <f>IF(A68="","",(('Emissions Factors'!$B$3/'LPG Bi-Fuel Vehicles'!E68)*(0.35*(B68*C68)))/10^6)</f>
        <v/>
      </c>
    </row>
    <row r="69" spans="1:7" x14ac:dyDescent="0.3">
      <c r="A69" t="str">
        <f>'Emission Assumption Summary'!A69</f>
        <v/>
      </c>
      <c r="B69" s="11" t="str">
        <f>IF(A69="","",'Summary Sheet'!R69)</f>
        <v/>
      </c>
      <c r="C69" s="12" t="str">
        <f>IF(A69="","",C68+(C68*Assumptions!$B$17))</f>
        <v/>
      </c>
      <c r="D69" s="8" t="str">
        <f>IF(A69="","",D68+(D68*Assumptions!$B$11))</f>
        <v/>
      </c>
      <c r="E69" s="8" t="str">
        <f>IF(A69="","",E68+(E68*Assumptions!$B$11))</f>
        <v/>
      </c>
      <c r="F69" s="10" t="str">
        <f>IF(A69="","",(('Emissions Factors'!$B$6/'LPG Bi-Fuel Vehicles'!D69)*(0.65*(B69*C69)))/10^6)</f>
        <v/>
      </c>
      <c r="G69" s="10" t="str">
        <f>IF(A69="","",(('Emissions Factors'!$B$3/'LPG Bi-Fuel Vehicles'!E69)*(0.35*(B69*C69)))/10^6)</f>
        <v/>
      </c>
    </row>
    <row r="70" spans="1:7" x14ac:dyDescent="0.3">
      <c r="A70" t="str">
        <f>'Emission Assumption Summary'!A70</f>
        <v/>
      </c>
      <c r="B70" s="11" t="str">
        <f>IF(A70="","",'Summary Sheet'!R70)</f>
        <v/>
      </c>
      <c r="C70" s="12" t="str">
        <f>IF(A70="","",C69+(C69*Assumptions!$B$17))</f>
        <v/>
      </c>
      <c r="D70" s="8" t="str">
        <f>IF(A70="","",D69+(D69*Assumptions!$B$11))</f>
        <v/>
      </c>
      <c r="E70" s="8" t="str">
        <f>IF(A70="","",E69+(E69*Assumptions!$B$11))</f>
        <v/>
      </c>
      <c r="F70" s="10" t="str">
        <f>IF(A70="","",(('Emissions Factors'!$B$6/'LPG Bi-Fuel Vehicles'!D70)*(0.65*(B70*C70)))/10^6)</f>
        <v/>
      </c>
      <c r="G70" s="10" t="str">
        <f>IF(A70="","",(('Emissions Factors'!$B$3/'LPG Bi-Fuel Vehicles'!E70)*(0.35*(B70*C70)))/10^6)</f>
        <v/>
      </c>
    </row>
    <row r="71" spans="1:7" x14ac:dyDescent="0.3">
      <c r="A71" t="str">
        <f>'Emission Assumption Summary'!A71</f>
        <v/>
      </c>
      <c r="B71" s="11" t="str">
        <f>IF(A71="","",'Summary Sheet'!R71)</f>
        <v/>
      </c>
      <c r="C71" s="12" t="str">
        <f>IF(A71="","",C70+(C70*Assumptions!$B$17))</f>
        <v/>
      </c>
      <c r="D71" s="8" t="str">
        <f>IF(A71="","",D70+(D70*Assumptions!$B$11))</f>
        <v/>
      </c>
      <c r="E71" s="8" t="str">
        <f>IF(A71="","",E70+(E70*Assumptions!$B$11))</f>
        <v/>
      </c>
      <c r="F71" s="10" t="str">
        <f>IF(A71="","",(('Emissions Factors'!$B$6/'LPG Bi-Fuel Vehicles'!D71)*(0.65*(B71*C71)))/10^6)</f>
        <v/>
      </c>
      <c r="G71" s="10" t="str">
        <f>IF(A71="","",(('Emissions Factors'!$B$3/'LPG Bi-Fuel Vehicles'!E71)*(0.35*(B71*C71)))/10^6)</f>
        <v/>
      </c>
    </row>
    <row r="72" spans="1:7" x14ac:dyDescent="0.3">
      <c r="A72" t="str">
        <f>'Emission Assumption Summary'!A72</f>
        <v/>
      </c>
      <c r="B72" s="11" t="str">
        <f>IF(A72="","",'Summary Sheet'!R72)</f>
        <v/>
      </c>
      <c r="C72" s="12" t="str">
        <f>IF(A72="","",C71+(C71*Assumptions!$B$17))</f>
        <v/>
      </c>
      <c r="D72" s="8" t="str">
        <f>IF(A72="","",D71+(D71*Assumptions!$B$11))</f>
        <v/>
      </c>
      <c r="E72" s="8" t="str">
        <f>IF(A72="","",E71+(E71*Assumptions!$B$11))</f>
        <v/>
      </c>
      <c r="F72" s="10" t="str">
        <f>IF(A72="","",(('Emissions Factors'!$B$6/'LPG Bi-Fuel Vehicles'!D72)*(0.65*(B72*C72)))/10^6)</f>
        <v/>
      </c>
      <c r="G72" s="10" t="str">
        <f>IF(A72="","",(('Emissions Factors'!$B$3/'LPG Bi-Fuel Vehicles'!E72)*(0.35*(B72*C72)))/10^6)</f>
        <v/>
      </c>
    </row>
    <row r="73" spans="1:7" x14ac:dyDescent="0.3">
      <c r="A73" t="str">
        <f>'Emission Assumption Summary'!A73</f>
        <v/>
      </c>
      <c r="B73" s="11" t="str">
        <f>IF(A73="","",'Summary Sheet'!R73)</f>
        <v/>
      </c>
      <c r="C73" s="12" t="str">
        <f>IF(A73="","",C72+(C72*Assumptions!$B$17))</f>
        <v/>
      </c>
      <c r="D73" s="8" t="str">
        <f>IF(A73="","",D72+(D72*Assumptions!$B$11))</f>
        <v/>
      </c>
      <c r="E73" s="8" t="str">
        <f>IF(A73="","",E72+(E72*Assumptions!$B$11))</f>
        <v/>
      </c>
      <c r="F73" s="10" t="str">
        <f>IF(A73="","",(('Emissions Factors'!$B$6/'LPG Bi-Fuel Vehicles'!D73)*(0.65*(B73*C73)))/10^6)</f>
        <v/>
      </c>
      <c r="G73" s="10" t="str">
        <f>IF(A73="","",(('Emissions Factors'!$B$3/'LPG Bi-Fuel Vehicles'!E73)*(0.35*(B73*C73)))/10^6)</f>
        <v/>
      </c>
    </row>
    <row r="74" spans="1:7" x14ac:dyDescent="0.3">
      <c r="A74" t="str">
        <f>'Emission Assumption Summary'!A74</f>
        <v/>
      </c>
      <c r="B74" s="11" t="str">
        <f>IF(A74="","",'Summary Sheet'!R74)</f>
        <v/>
      </c>
      <c r="C74" s="12" t="str">
        <f>IF(A74="","",C73+(C73*Assumptions!$B$17))</f>
        <v/>
      </c>
      <c r="D74" s="8" t="str">
        <f>IF(A74="","",D73+(D73*Assumptions!$B$11))</f>
        <v/>
      </c>
      <c r="E74" s="8" t="str">
        <f>IF(A74="","",E73+(E73*Assumptions!$B$11))</f>
        <v/>
      </c>
      <c r="F74" s="10" t="str">
        <f>IF(A74="","",(('Emissions Factors'!$B$6/'LPG Bi-Fuel Vehicles'!D74)*(0.65*(B74*C74)))/10^6)</f>
        <v/>
      </c>
      <c r="G74" s="10" t="str">
        <f>IF(A74="","",(('Emissions Factors'!$B$3/'LPG Bi-Fuel Vehicles'!E74)*(0.35*(B74*C74)))/10^6)</f>
        <v/>
      </c>
    </row>
    <row r="75" spans="1:7" x14ac:dyDescent="0.3">
      <c r="A75" t="str">
        <f>'Emission Assumption Summary'!A75</f>
        <v/>
      </c>
      <c r="B75" s="11" t="str">
        <f>IF(A75="","",'Summary Sheet'!R75)</f>
        <v/>
      </c>
      <c r="C75" s="12" t="str">
        <f>IF(A75="","",C74+(C74*Assumptions!$B$17))</f>
        <v/>
      </c>
      <c r="D75" s="8" t="str">
        <f>IF(A75="","",D74+(D74*Assumptions!$B$11))</f>
        <v/>
      </c>
      <c r="E75" s="8" t="str">
        <f>IF(A75="","",E74+(E74*Assumptions!$B$11))</f>
        <v/>
      </c>
      <c r="F75" s="10" t="str">
        <f>IF(A75="","",(('Emissions Factors'!$B$6/'LPG Bi-Fuel Vehicles'!D75)*(0.65*(B75*C75)))/10^6)</f>
        <v/>
      </c>
      <c r="G75" s="10" t="str">
        <f>IF(A75="","",(('Emissions Factors'!$B$3/'LPG Bi-Fuel Vehicles'!E75)*(0.35*(B75*C75)))/10^6)</f>
        <v/>
      </c>
    </row>
    <row r="76" spans="1:7" x14ac:dyDescent="0.3">
      <c r="A76" t="str">
        <f>'Emission Assumption Summary'!A76</f>
        <v/>
      </c>
      <c r="B76" s="11" t="str">
        <f>IF(A76="","",'Summary Sheet'!R76)</f>
        <v/>
      </c>
      <c r="C76" s="12" t="str">
        <f>IF(A76="","",C75+(C75*Assumptions!$B$17))</f>
        <v/>
      </c>
      <c r="D76" s="8" t="str">
        <f>IF(A76="","",D75+(D75*Assumptions!$B$11))</f>
        <v/>
      </c>
      <c r="E76" s="8" t="str">
        <f>IF(A76="","",E75+(E75*Assumptions!$B$11))</f>
        <v/>
      </c>
      <c r="F76" s="10" t="str">
        <f>IF(A76="","",(('Emissions Factors'!$B$6/'LPG Bi-Fuel Vehicles'!D76)*(0.65*(B76*C76)))/10^6)</f>
        <v/>
      </c>
      <c r="G76" s="10" t="str">
        <f>IF(A76="","",(('Emissions Factors'!$B$3/'LPG Bi-Fuel Vehicles'!E76)*(0.35*(B76*C76)))/10^6)</f>
        <v/>
      </c>
    </row>
    <row r="77" spans="1:7" x14ac:dyDescent="0.3">
      <c r="A77" t="str">
        <f>'Emission Assumption Summary'!A77</f>
        <v/>
      </c>
      <c r="B77" s="11" t="str">
        <f>IF(A77="","",'Summary Sheet'!R77)</f>
        <v/>
      </c>
      <c r="C77" s="12" t="str">
        <f>IF(A77="","",C76+(C76*Assumptions!$B$17))</f>
        <v/>
      </c>
      <c r="D77" s="8" t="str">
        <f>IF(A77="","",D76+(D76*Assumptions!$B$11))</f>
        <v/>
      </c>
      <c r="E77" s="8" t="str">
        <f>IF(A77="","",E76+(E76*Assumptions!$B$11))</f>
        <v/>
      </c>
      <c r="F77" s="10" t="str">
        <f>IF(A77="","",(('Emissions Factors'!$B$6/'LPG Bi-Fuel Vehicles'!D77)*(0.65*(B77*C77)))/10^6)</f>
        <v/>
      </c>
      <c r="G77" s="10" t="str">
        <f>IF(A77="","",(('Emissions Factors'!$B$3/'LPG Bi-Fuel Vehicles'!E77)*(0.35*(B77*C77)))/10^6)</f>
        <v/>
      </c>
    </row>
    <row r="78" spans="1:7" x14ac:dyDescent="0.3">
      <c r="A78" t="str">
        <f>'Emission Assumption Summary'!A78</f>
        <v/>
      </c>
      <c r="B78" s="11" t="str">
        <f>IF(A78="","",'Summary Sheet'!R78)</f>
        <v/>
      </c>
      <c r="C78" s="12" t="str">
        <f>IF(A78="","",C77+(C77*Assumptions!$B$17))</f>
        <v/>
      </c>
      <c r="D78" s="8" t="str">
        <f>IF(A78="","",D77+(D77*Assumptions!$B$11))</f>
        <v/>
      </c>
      <c r="E78" s="8" t="str">
        <f>IF(A78="","",E77+(E77*Assumptions!$B$11))</f>
        <v/>
      </c>
      <c r="F78" s="10" t="str">
        <f>IF(A78="","",(('Emissions Factors'!$B$6/'LPG Bi-Fuel Vehicles'!D78)*(0.65*(B78*C78)))/10^6)</f>
        <v/>
      </c>
      <c r="G78" s="10" t="str">
        <f>IF(A78="","",(('Emissions Factors'!$B$3/'LPG Bi-Fuel Vehicles'!E78)*(0.35*(B78*C78)))/10^6)</f>
        <v/>
      </c>
    </row>
    <row r="79" spans="1:7" x14ac:dyDescent="0.3">
      <c r="A79" t="str">
        <f>'Emission Assumption Summary'!A79</f>
        <v/>
      </c>
      <c r="B79" s="11" t="str">
        <f>IF(A79="","",'Summary Sheet'!R79)</f>
        <v/>
      </c>
      <c r="C79" s="12" t="str">
        <f>IF(A79="","",C78+(C78*Assumptions!$B$17))</f>
        <v/>
      </c>
      <c r="D79" s="8" t="str">
        <f>IF(A79="","",D78+(D78*Assumptions!$B$11))</f>
        <v/>
      </c>
      <c r="E79" s="8" t="str">
        <f>IF(A79="","",E78+(E78*Assumptions!$B$11))</f>
        <v/>
      </c>
      <c r="F79" s="10" t="str">
        <f>IF(A79="","",(('Emissions Factors'!$B$6/'LPG Bi-Fuel Vehicles'!D79)*(0.65*(B79*C79)))/10^6)</f>
        <v/>
      </c>
      <c r="G79" s="10" t="str">
        <f>IF(A79="","",(('Emissions Factors'!$B$3/'LPG Bi-Fuel Vehicles'!E79)*(0.35*(B79*C79)))/10^6)</f>
        <v/>
      </c>
    </row>
    <row r="80" spans="1:7" x14ac:dyDescent="0.3">
      <c r="A80" t="str">
        <f>'Emission Assumption Summary'!A80</f>
        <v/>
      </c>
      <c r="B80" s="11" t="str">
        <f>IF(A80="","",'Summary Sheet'!R80)</f>
        <v/>
      </c>
      <c r="C80" s="12" t="str">
        <f>IF(A80="","",C79+(C79*Assumptions!$B$17))</f>
        <v/>
      </c>
      <c r="D80" s="8" t="str">
        <f>IF(A80="","",D79+(D79*Assumptions!$B$11))</f>
        <v/>
      </c>
      <c r="E80" s="8" t="str">
        <f>IF(A80="","",E79+(E79*Assumptions!$B$11))</f>
        <v/>
      </c>
      <c r="F80" s="10" t="str">
        <f>IF(A80="","",(('Emissions Factors'!$B$6/'LPG Bi-Fuel Vehicles'!D80)*(0.65*(B80*C80)))/10^6)</f>
        <v/>
      </c>
      <c r="G80" s="10" t="str">
        <f>IF(A80="","",(('Emissions Factors'!$B$3/'LPG Bi-Fuel Vehicles'!E80)*(0.35*(B80*C80)))/10^6)</f>
        <v/>
      </c>
    </row>
    <row r="81" spans="1:7" x14ac:dyDescent="0.3">
      <c r="A81" t="str">
        <f>'Emission Assumption Summary'!A81</f>
        <v/>
      </c>
      <c r="B81" s="11" t="str">
        <f>IF(A81="","",'Summary Sheet'!R81)</f>
        <v/>
      </c>
      <c r="C81" s="12" t="str">
        <f>IF(A81="","",C80+(C80*Assumptions!$B$17))</f>
        <v/>
      </c>
      <c r="D81" s="8" t="str">
        <f>IF(A81="","",D80+(D80*Assumptions!$B$11))</f>
        <v/>
      </c>
      <c r="E81" s="8" t="str">
        <f>IF(A81="","",E80+(E80*Assumptions!$B$11))</f>
        <v/>
      </c>
      <c r="F81" s="10" t="str">
        <f>IF(A81="","",(('Emissions Factors'!$B$6/'LPG Bi-Fuel Vehicles'!D81)*(0.65*(B81*C81)))/10^6)</f>
        <v/>
      </c>
      <c r="G81" s="10" t="str">
        <f>IF(A81="","",(('Emissions Factors'!$B$3/'LPG Bi-Fuel Vehicles'!E81)*(0.35*(B81*C81)))/10^6)</f>
        <v/>
      </c>
    </row>
    <row r="82" spans="1:7" x14ac:dyDescent="0.3">
      <c r="A82" t="str">
        <f>'Emission Assumption Summary'!A82</f>
        <v/>
      </c>
      <c r="B82" s="11" t="str">
        <f>IF(A82="","",'Summary Sheet'!R82)</f>
        <v/>
      </c>
      <c r="C82" s="12" t="str">
        <f>IF(A82="","",C81+(C81*Assumptions!$B$17))</f>
        <v/>
      </c>
      <c r="D82" s="8" t="str">
        <f>IF(A82="","",D81+(D81*Assumptions!$B$11))</f>
        <v/>
      </c>
      <c r="E82" s="8" t="str">
        <f>IF(A82="","",E81+(E81*Assumptions!$B$11))</f>
        <v/>
      </c>
      <c r="F82" s="10" t="str">
        <f>IF(A82="","",(('Emissions Factors'!$B$6/'LPG Bi-Fuel Vehicles'!D82)*(0.65*(B82*C82)))/10^6)</f>
        <v/>
      </c>
      <c r="G82" s="10" t="str">
        <f>IF(A82="","",(('Emissions Factors'!$B$3/'LPG Bi-Fuel Vehicles'!E82)*(0.35*(B82*C82)))/10^6)</f>
        <v/>
      </c>
    </row>
    <row r="83" spans="1:7" x14ac:dyDescent="0.3">
      <c r="A83" t="str">
        <f>'Emission Assumption Summary'!A83</f>
        <v/>
      </c>
      <c r="B83" s="11" t="str">
        <f>IF(A83="","",'Summary Sheet'!R83)</f>
        <v/>
      </c>
      <c r="C83" s="12" t="str">
        <f>IF(A83="","",C82+(C82*Assumptions!$B$17))</f>
        <v/>
      </c>
      <c r="D83" s="8" t="str">
        <f>IF(A83="","",D82+(D82*Assumptions!$B$11))</f>
        <v/>
      </c>
      <c r="E83" s="8" t="str">
        <f>IF(A83="","",E82+(E82*Assumptions!$B$11))</f>
        <v/>
      </c>
      <c r="F83" s="10" t="str">
        <f>IF(A83="","",(('Emissions Factors'!$B$6/'LPG Bi-Fuel Vehicles'!D83)*(0.65*(B83*C83)))/10^6)</f>
        <v/>
      </c>
      <c r="G83" s="10" t="str">
        <f>IF(A83="","",(('Emissions Factors'!$B$3/'LPG Bi-Fuel Vehicles'!E83)*(0.35*(B83*C83)))/10^6)</f>
        <v/>
      </c>
    </row>
    <row r="84" spans="1:7" x14ac:dyDescent="0.3">
      <c r="A84" t="str">
        <f>'Emission Assumption Summary'!A84</f>
        <v/>
      </c>
      <c r="B84" s="11" t="str">
        <f>IF(A84="","",'Summary Sheet'!R84)</f>
        <v/>
      </c>
      <c r="C84" s="12" t="str">
        <f>IF(A84="","",C83+(C83*Assumptions!$B$17))</f>
        <v/>
      </c>
      <c r="D84" s="8" t="str">
        <f>IF(A84="","",D83+(D83*Assumptions!$B$11))</f>
        <v/>
      </c>
      <c r="E84" s="8" t="str">
        <f>IF(A84="","",E83+(E83*Assumptions!$B$11))</f>
        <v/>
      </c>
      <c r="F84" s="10" t="str">
        <f>IF(A84="","",(('Emissions Factors'!$B$6/'LPG Bi-Fuel Vehicles'!D84)*(0.65*(B84*C84)))/10^6)</f>
        <v/>
      </c>
      <c r="G84" s="10" t="str">
        <f>IF(A84="","",(('Emissions Factors'!$B$3/'LPG Bi-Fuel Vehicles'!E84)*(0.35*(B84*C84)))/10^6)</f>
        <v/>
      </c>
    </row>
    <row r="85" spans="1:7" x14ac:dyDescent="0.3">
      <c r="A85" t="str">
        <f>'Emission Assumption Summary'!A85</f>
        <v/>
      </c>
      <c r="B85" s="11" t="str">
        <f>IF(A85="","",'Summary Sheet'!R85)</f>
        <v/>
      </c>
      <c r="C85" s="12" t="str">
        <f>IF(A85="","",C84+(C84*Assumptions!$B$17))</f>
        <v/>
      </c>
      <c r="D85" s="8" t="str">
        <f>IF(A85="","",D84+(D84*Assumptions!$B$11))</f>
        <v/>
      </c>
      <c r="E85" s="8" t="str">
        <f>IF(A85="","",E84+(E84*Assumptions!$B$11))</f>
        <v/>
      </c>
      <c r="F85" s="10" t="str">
        <f>IF(A85="","",(('Emissions Factors'!$B$6/'LPG Bi-Fuel Vehicles'!D85)*(0.65*(B85*C85)))/10^6)</f>
        <v/>
      </c>
      <c r="G85" s="10" t="str">
        <f>IF(A85="","",(('Emissions Factors'!$B$3/'LPG Bi-Fuel Vehicles'!E85)*(0.35*(B85*C85)))/10^6)</f>
        <v/>
      </c>
    </row>
    <row r="86" spans="1:7" x14ac:dyDescent="0.3">
      <c r="A86" t="str">
        <f>'Emission Assumption Summary'!A86</f>
        <v/>
      </c>
      <c r="B86" s="11" t="str">
        <f>IF(A86="","",'Summary Sheet'!R86)</f>
        <v/>
      </c>
      <c r="C86" s="12" t="str">
        <f>IF(A86="","",C85+(C85*Assumptions!$B$17))</f>
        <v/>
      </c>
      <c r="D86" s="8" t="str">
        <f>IF(A86="","",D85+(D85*Assumptions!$B$11))</f>
        <v/>
      </c>
      <c r="E86" s="8" t="str">
        <f>IF(A86="","",E85+(E85*Assumptions!$B$11))</f>
        <v/>
      </c>
      <c r="F86" s="10" t="str">
        <f>IF(A86="","",(('Emissions Factors'!$B$6/'LPG Bi-Fuel Vehicles'!D86)*(0.65*(B86*C86)))/10^6)</f>
        <v/>
      </c>
      <c r="G86" s="10" t="str">
        <f>IF(A86="","",(('Emissions Factors'!$B$3/'LPG Bi-Fuel Vehicles'!E86)*(0.35*(B86*C86)))/10^6)</f>
        <v/>
      </c>
    </row>
    <row r="87" spans="1:7" x14ac:dyDescent="0.3">
      <c r="A87" t="str">
        <f>'Emission Assumption Summary'!A87</f>
        <v/>
      </c>
      <c r="B87" s="11" t="str">
        <f>IF(A87="","",'Summary Sheet'!R87)</f>
        <v/>
      </c>
      <c r="C87" s="12" t="str">
        <f>IF(A87="","",C86+(C86*Assumptions!$B$17))</f>
        <v/>
      </c>
      <c r="D87" s="8" t="str">
        <f>IF(A87="","",D86+(D86*Assumptions!$B$11))</f>
        <v/>
      </c>
      <c r="E87" s="8" t="str">
        <f>IF(A87="","",E86+(E86*Assumptions!$B$11))</f>
        <v/>
      </c>
      <c r="F87" s="10" t="str">
        <f>IF(A87="","",(('Emissions Factors'!$B$6/'LPG Bi-Fuel Vehicles'!D87)*(0.65*(B87*C87)))/10^6)</f>
        <v/>
      </c>
      <c r="G87" s="10" t="str">
        <f>IF(A87="","",(('Emissions Factors'!$B$3/'LPG Bi-Fuel Vehicles'!E87)*(0.35*(B87*C87)))/10^6)</f>
        <v/>
      </c>
    </row>
    <row r="88" spans="1:7" x14ac:dyDescent="0.3">
      <c r="A88" t="str">
        <f>'Emission Assumption Summary'!A88</f>
        <v/>
      </c>
      <c r="B88" s="11" t="str">
        <f>IF(A88="","",'Summary Sheet'!R88)</f>
        <v/>
      </c>
      <c r="C88" s="12" t="str">
        <f>IF(A88="","",C87+(C87*Assumptions!$B$17))</f>
        <v/>
      </c>
      <c r="D88" s="8" t="str">
        <f>IF(A88="","",D87+(D87*Assumptions!$B$11))</f>
        <v/>
      </c>
      <c r="E88" s="8" t="str">
        <f>IF(A88="","",E87+(E87*Assumptions!$B$11))</f>
        <v/>
      </c>
      <c r="F88" s="10" t="str">
        <f>IF(A88="","",(('Emissions Factors'!$B$6/'LPG Bi-Fuel Vehicles'!D88)*(0.65*(B88*C88)))/10^6)</f>
        <v/>
      </c>
      <c r="G88" s="10" t="str">
        <f>IF(A88="","",(('Emissions Factors'!$B$3/'LPG Bi-Fuel Vehicles'!E88)*(0.35*(B88*C88)))/10^6)</f>
        <v/>
      </c>
    </row>
    <row r="89" spans="1:7" x14ac:dyDescent="0.3">
      <c r="A89" t="str">
        <f>'Emission Assumption Summary'!A89</f>
        <v/>
      </c>
      <c r="B89" s="11" t="str">
        <f>IF(A89="","",'Summary Sheet'!R89)</f>
        <v/>
      </c>
      <c r="C89" s="12" t="str">
        <f>IF(A89="","",C88+(C88*Assumptions!$B$17))</f>
        <v/>
      </c>
      <c r="D89" s="8" t="str">
        <f>IF(A89="","",D88+(D88*Assumptions!$B$11))</f>
        <v/>
      </c>
      <c r="E89" s="8" t="str">
        <f>IF(A89="","",E88+(E88*Assumptions!$B$11))</f>
        <v/>
      </c>
      <c r="F89" s="10" t="str">
        <f>IF(A89="","",(('Emissions Factors'!$B$6/'LPG Bi-Fuel Vehicles'!D89)*(0.65*(B89*C89)))/10^6)</f>
        <v/>
      </c>
      <c r="G89" s="10" t="str">
        <f>IF(A89="","",(('Emissions Factors'!$B$3/'LPG Bi-Fuel Vehicles'!E89)*(0.35*(B89*C89)))/10^6)</f>
        <v/>
      </c>
    </row>
    <row r="90" spans="1:7" x14ac:dyDescent="0.3">
      <c r="A90" t="str">
        <f>'Emission Assumption Summary'!A90</f>
        <v/>
      </c>
      <c r="B90" s="11" t="str">
        <f>IF(A90="","",'Summary Sheet'!R90)</f>
        <v/>
      </c>
      <c r="C90" s="12" t="str">
        <f>IF(A90="","",C89+(C89*Assumptions!$B$17))</f>
        <v/>
      </c>
      <c r="D90" s="8" t="str">
        <f>IF(A90="","",D89+(D89*Assumptions!$B$11))</f>
        <v/>
      </c>
      <c r="E90" s="8" t="str">
        <f>IF(A90="","",E89+(E89*Assumptions!$B$11))</f>
        <v/>
      </c>
      <c r="F90" s="10" t="str">
        <f>IF(A90="","",(('Emissions Factors'!$B$6/'LPG Bi-Fuel Vehicles'!D90)*(0.65*(B90*C90)))/10^6)</f>
        <v/>
      </c>
      <c r="G90" s="10" t="str">
        <f>IF(A90="","",(('Emissions Factors'!$B$3/'LPG Bi-Fuel Vehicles'!E90)*(0.35*(B90*C90)))/10^6)</f>
        <v/>
      </c>
    </row>
    <row r="91" spans="1:7" x14ac:dyDescent="0.3">
      <c r="A91" t="str">
        <f>'Emission Assumption Summary'!A91</f>
        <v/>
      </c>
      <c r="B91" s="11" t="str">
        <f>IF(A91="","",'Summary Sheet'!R91)</f>
        <v/>
      </c>
      <c r="C91" s="12" t="str">
        <f>IF(A91="","",C90+(C90*Assumptions!$B$17))</f>
        <v/>
      </c>
      <c r="D91" s="8" t="str">
        <f>IF(A91="","",D90+(D90*Assumptions!$B$11))</f>
        <v/>
      </c>
      <c r="E91" s="8" t="str">
        <f>IF(A91="","",E90+(E90*Assumptions!$B$11))</f>
        <v/>
      </c>
      <c r="F91" s="10" t="str">
        <f>IF(A91="","",(('Emissions Factors'!$B$6/'LPG Bi-Fuel Vehicles'!D91)*(0.65*(B91*C91)))/10^6)</f>
        <v/>
      </c>
      <c r="G91" s="10" t="str">
        <f>IF(A91="","",(('Emissions Factors'!$B$3/'LPG Bi-Fuel Vehicles'!E91)*(0.35*(B91*C91)))/10^6)</f>
        <v/>
      </c>
    </row>
    <row r="92" spans="1:7" x14ac:dyDescent="0.3">
      <c r="A92" t="str">
        <f>'Emission Assumption Summary'!A92</f>
        <v/>
      </c>
      <c r="B92" s="11" t="str">
        <f>IF(A92="","",'Summary Sheet'!R92)</f>
        <v/>
      </c>
      <c r="C92" s="12" t="str">
        <f>IF(A92="","",C91+(C91*Assumptions!$B$17))</f>
        <v/>
      </c>
      <c r="D92" s="8" t="str">
        <f>IF(A92="","",D91+(D91*Assumptions!$B$11))</f>
        <v/>
      </c>
      <c r="E92" s="8" t="str">
        <f>IF(A92="","",E91+(E91*Assumptions!$B$11))</f>
        <v/>
      </c>
      <c r="F92" s="10" t="str">
        <f>IF(A92="","",(('Emissions Factors'!$B$6/'LPG Bi-Fuel Vehicles'!D92)*(0.65*(B92*C92)))/10^6)</f>
        <v/>
      </c>
      <c r="G92" s="10" t="str">
        <f>IF(A92="","",(('Emissions Factors'!$B$3/'LPG Bi-Fuel Vehicles'!E92)*(0.35*(B92*C92)))/10^6)</f>
        <v/>
      </c>
    </row>
    <row r="93" spans="1:7" x14ac:dyDescent="0.3">
      <c r="A93" t="str">
        <f>'Emission Assumption Summary'!A93</f>
        <v/>
      </c>
      <c r="B93" s="11" t="str">
        <f>IF(A93="","",'Summary Sheet'!R93)</f>
        <v/>
      </c>
      <c r="C93" s="12" t="str">
        <f>IF(A93="","",C92+(C92*Assumptions!$B$17))</f>
        <v/>
      </c>
      <c r="D93" s="8" t="str">
        <f>IF(A93="","",D92+(D92*Assumptions!$B$11))</f>
        <v/>
      </c>
      <c r="E93" s="8" t="str">
        <f>IF(A93="","",E92+(E92*Assumptions!$B$11))</f>
        <v/>
      </c>
      <c r="F93" s="10" t="str">
        <f>IF(A93="","",(('Emissions Factors'!$B$6/'LPG Bi-Fuel Vehicles'!D93)*(0.65*(B93*C93)))/10^6)</f>
        <v/>
      </c>
      <c r="G93" s="10" t="str">
        <f>IF(A93="","",(('Emissions Factors'!$B$3/'LPG Bi-Fuel Vehicles'!E93)*(0.35*(B93*C93)))/10^6)</f>
        <v/>
      </c>
    </row>
    <row r="94" spans="1:7" x14ac:dyDescent="0.3">
      <c r="A94" t="str">
        <f>'Emission Assumption Summary'!A94</f>
        <v/>
      </c>
      <c r="B94" s="11" t="str">
        <f>IF(A94="","",'Summary Sheet'!R94)</f>
        <v/>
      </c>
      <c r="C94" s="12" t="str">
        <f>IF(A94="","",C93+(C93*Assumptions!$B$17))</f>
        <v/>
      </c>
      <c r="D94" s="8" t="str">
        <f>IF(A94="","",D93+(D93*Assumptions!$B$11))</f>
        <v/>
      </c>
      <c r="E94" s="8" t="str">
        <f>IF(A94="","",E93+(E93*Assumptions!$B$11))</f>
        <v/>
      </c>
      <c r="F94" s="10" t="str">
        <f>IF(A94="","",(('Emissions Factors'!$B$6/'LPG Bi-Fuel Vehicles'!D94)*(0.65*(B94*C94)))/10^6)</f>
        <v/>
      </c>
      <c r="G94" s="10" t="str">
        <f>IF(A94="","",(('Emissions Factors'!$B$3/'LPG Bi-Fuel Vehicles'!E94)*(0.35*(B94*C94)))/10^6)</f>
        <v/>
      </c>
    </row>
    <row r="95" spans="1:7" x14ac:dyDescent="0.3">
      <c r="A95" t="str">
        <f>'Emission Assumption Summary'!A95</f>
        <v/>
      </c>
      <c r="B95" s="11" t="str">
        <f>IF(A95="","",'Summary Sheet'!R95)</f>
        <v/>
      </c>
      <c r="C95" s="12" t="str">
        <f>IF(A95="","",C94+(C94*Assumptions!$B$17))</f>
        <v/>
      </c>
      <c r="D95" s="8" t="str">
        <f>IF(A95="","",D94+(D94*Assumptions!$B$11))</f>
        <v/>
      </c>
      <c r="E95" s="8" t="str">
        <f>IF(A95="","",E94+(E94*Assumptions!$B$11))</f>
        <v/>
      </c>
      <c r="F95" s="10" t="str">
        <f>IF(A95="","",(('Emissions Factors'!$B$6/'LPG Bi-Fuel Vehicles'!D95)*(0.65*(B95*C95)))/10^6)</f>
        <v/>
      </c>
      <c r="G95" s="10" t="str">
        <f>IF(A95="","",(('Emissions Factors'!$B$3/'LPG Bi-Fuel Vehicles'!E95)*(0.35*(B95*C95)))/10^6)</f>
        <v/>
      </c>
    </row>
    <row r="96" spans="1:7" x14ac:dyDescent="0.3">
      <c r="A96" t="str">
        <f>'Emission Assumption Summary'!A96</f>
        <v/>
      </c>
      <c r="B96" s="11" t="str">
        <f>IF(A96="","",'Summary Sheet'!R96)</f>
        <v/>
      </c>
      <c r="C96" s="12" t="str">
        <f>IF(A96="","",C95+(C95*Assumptions!$B$17))</f>
        <v/>
      </c>
      <c r="D96" s="8" t="str">
        <f>IF(A96="","",D95+(D95*Assumptions!$B$11))</f>
        <v/>
      </c>
      <c r="E96" s="8" t="str">
        <f>IF(A96="","",E95+(E95*Assumptions!$B$11))</f>
        <v/>
      </c>
      <c r="F96" s="10" t="str">
        <f>IF(A96="","",(('Emissions Factors'!$B$6/'LPG Bi-Fuel Vehicles'!D96)*(0.65*(B96*C96)))/10^6)</f>
        <v/>
      </c>
      <c r="G96" s="10" t="str">
        <f>IF(A96="","",(('Emissions Factors'!$B$3/'LPG Bi-Fuel Vehicles'!E96)*(0.35*(B96*C96)))/10^6)</f>
        <v/>
      </c>
    </row>
    <row r="97" spans="1:7" x14ac:dyDescent="0.3">
      <c r="A97" t="str">
        <f>'Emission Assumption Summary'!A97</f>
        <v/>
      </c>
      <c r="B97" s="11" t="str">
        <f>IF(A97="","",'Summary Sheet'!R97)</f>
        <v/>
      </c>
      <c r="C97" s="12" t="str">
        <f>IF(A97="","",C96+(C96*Assumptions!$B$17))</f>
        <v/>
      </c>
      <c r="D97" s="8" t="str">
        <f>IF(A97="","",D96+(D96*Assumptions!$B$11))</f>
        <v/>
      </c>
      <c r="E97" s="8" t="str">
        <f>IF(A97="","",E96+(E96*Assumptions!$B$11))</f>
        <v/>
      </c>
      <c r="F97" s="10" t="str">
        <f>IF(A97="","",(('Emissions Factors'!$B$6/'LPG Bi-Fuel Vehicles'!D97)*(0.65*(B97*C97)))/10^6)</f>
        <v/>
      </c>
      <c r="G97" s="10" t="str">
        <f>IF(A97="","",(('Emissions Factors'!$B$3/'LPG Bi-Fuel Vehicles'!E97)*(0.35*(B97*C97)))/10^6)</f>
        <v/>
      </c>
    </row>
    <row r="98" spans="1:7" x14ac:dyDescent="0.3">
      <c r="A98" t="str">
        <f>'Emission Assumption Summary'!A98</f>
        <v/>
      </c>
      <c r="B98" s="11" t="str">
        <f>IF(A98="","",'Summary Sheet'!R98)</f>
        <v/>
      </c>
      <c r="C98" s="12" t="str">
        <f>IF(A98="","",C97+(C97*Assumptions!$B$17))</f>
        <v/>
      </c>
      <c r="D98" s="8" t="str">
        <f>IF(A98="","",D97+(D97*Assumptions!$B$11))</f>
        <v/>
      </c>
      <c r="E98" s="8" t="str">
        <f>IF(A98="","",E97+(E97*Assumptions!$B$11))</f>
        <v/>
      </c>
      <c r="F98" s="10" t="str">
        <f>IF(A98="","",(('Emissions Factors'!$B$6/'LPG Bi-Fuel Vehicles'!D98)*(0.65*(B98*C98)))/10^6)</f>
        <v/>
      </c>
      <c r="G98" s="10" t="str">
        <f>IF(A98="","",(('Emissions Factors'!$B$3/'LPG Bi-Fuel Vehicles'!E98)*(0.35*(B98*C98)))/10^6)</f>
        <v/>
      </c>
    </row>
    <row r="99" spans="1:7" x14ac:dyDescent="0.3">
      <c r="A99" t="str">
        <f>'Emission Assumption Summary'!A99</f>
        <v/>
      </c>
      <c r="B99" s="11" t="str">
        <f>IF(A99="","",'Summary Sheet'!R99)</f>
        <v/>
      </c>
      <c r="C99" s="12" t="str">
        <f>IF(A99="","",C98+(C98*Assumptions!$B$17))</f>
        <v/>
      </c>
      <c r="D99" s="8" t="str">
        <f>IF(A99="","",D98+(D98*Assumptions!$B$11))</f>
        <v/>
      </c>
      <c r="E99" s="8" t="str">
        <f>IF(A99="","",E98+(E98*Assumptions!$B$11))</f>
        <v/>
      </c>
      <c r="F99" s="10" t="str">
        <f>IF(A99="","",(('Emissions Factors'!$B$6/'LPG Bi-Fuel Vehicles'!D99)*(0.65*(B99*C99)))/10^6)</f>
        <v/>
      </c>
      <c r="G99" s="10" t="str">
        <f>IF(A99="","",(('Emissions Factors'!$B$3/'LPG Bi-Fuel Vehicles'!E99)*(0.35*(B99*C99)))/10^6)</f>
        <v/>
      </c>
    </row>
    <row r="100" spans="1:7" x14ac:dyDescent="0.3">
      <c r="A100" t="str">
        <f>'Emission Assumption Summary'!A100</f>
        <v/>
      </c>
      <c r="B100" s="11" t="str">
        <f>IF(A100="","",'Summary Sheet'!R100)</f>
        <v/>
      </c>
      <c r="C100" s="12" t="str">
        <f>IF(A100="","",C99+(C99*Assumptions!$B$17))</f>
        <v/>
      </c>
      <c r="D100" s="8" t="str">
        <f>IF(A100="","",D99+(D99*Assumptions!$B$11))</f>
        <v/>
      </c>
      <c r="E100" s="8" t="str">
        <f>IF(A100="","",E99+(E99*Assumptions!$B$11))</f>
        <v/>
      </c>
      <c r="F100" s="10" t="str">
        <f>IF(A100="","",(('Emissions Factors'!$B$6/'LPG Bi-Fuel Vehicles'!D100)*(0.65*(B100*C100)))/10^6)</f>
        <v/>
      </c>
      <c r="G100" s="10" t="str">
        <f>IF(A100="","",(('Emissions Factors'!$B$3/'LPG Bi-Fuel Vehicles'!E100)*(0.35*(B100*C100)))/10^6)</f>
        <v/>
      </c>
    </row>
    <row r="101" spans="1:7" x14ac:dyDescent="0.3">
      <c r="A101" t="str">
        <f>'Emission Assumption Summary'!A101</f>
        <v/>
      </c>
      <c r="B101" s="11" t="str">
        <f>IF(A101="","",'Summary Sheet'!R101)</f>
        <v/>
      </c>
      <c r="C101" s="12" t="str">
        <f>IF(A101="","",C100+(C100*Assumptions!$B$17))</f>
        <v/>
      </c>
      <c r="D101" s="8" t="str">
        <f>IF(A101="","",D100+(D100*Assumptions!$B$11))</f>
        <v/>
      </c>
      <c r="E101" s="8" t="str">
        <f>IF(A101="","",E100+(E100*Assumptions!$B$11))</f>
        <v/>
      </c>
      <c r="F101" s="10" t="str">
        <f>IF(A101="","",(('Emissions Factors'!$B$6/'LPG Bi-Fuel Vehicles'!D101)*(0.65*(B101*C101)))/10^6)</f>
        <v/>
      </c>
      <c r="G101" s="10" t="str">
        <f>IF(A101="","",(('Emissions Factors'!$B$3/'LPG Bi-Fuel Vehicles'!E101)*(0.35*(B101*C101)))/10^6)</f>
        <v/>
      </c>
    </row>
    <row r="102" spans="1:7" x14ac:dyDescent="0.3">
      <c r="A102" t="str">
        <f>'Emission Assumption Summary'!A102</f>
        <v/>
      </c>
      <c r="B102" s="11" t="str">
        <f>IF(A102="","",'Summary Sheet'!R102)</f>
        <v/>
      </c>
      <c r="C102" s="12" t="str">
        <f>IF(A102="","",C101+(C101*Assumptions!$B$17))</f>
        <v/>
      </c>
      <c r="D102" s="8" t="str">
        <f>IF(A102="","",D101+(D101*Assumptions!$B$11))</f>
        <v/>
      </c>
      <c r="E102" s="8" t="str">
        <f>IF(A102="","",E101+(E101*Assumptions!$B$11))</f>
        <v/>
      </c>
      <c r="F102" s="10" t="str">
        <f>IF(A102="","",(('Emissions Factors'!$B$6/'LPG Bi-Fuel Vehicles'!D102)*(0.65*(B102*C102)))/10^6)</f>
        <v/>
      </c>
      <c r="G102" s="10" t="str">
        <f>IF(A102="","",(('Emissions Factors'!$B$3/'LPG Bi-Fuel Vehicles'!E102)*(0.35*(B102*C102)))/10^6)</f>
        <v/>
      </c>
    </row>
    <row r="103" spans="1:7" x14ac:dyDescent="0.3">
      <c r="A103" t="str">
        <f>'Emission Assumption Summary'!A103</f>
        <v/>
      </c>
      <c r="B103" s="11" t="str">
        <f>IF(A103="","",'Summary Sheet'!R103)</f>
        <v/>
      </c>
      <c r="C103" s="12" t="str">
        <f>IF(A103="","",C102+(C102*Assumptions!$B$17))</f>
        <v/>
      </c>
      <c r="D103" s="8" t="str">
        <f>IF(A103="","",D102+(D102*Assumptions!$B$11))</f>
        <v/>
      </c>
      <c r="E103" s="8" t="str">
        <f>IF(A103="","",E102+(E102*Assumptions!$B$11))</f>
        <v/>
      </c>
      <c r="F103" s="10" t="str">
        <f>IF(A103="","",(('Emissions Factors'!$B$6/'LPG Bi-Fuel Vehicles'!D103)*(0.65*(B103*C103)))/10^6)</f>
        <v/>
      </c>
      <c r="G103" s="10" t="str">
        <f>IF(A103="","",(('Emissions Factors'!$B$3/'LPG Bi-Fuel Vehicles'!E103)*(0.35*(B103*C103)))/10^6)</f>
        <v/>
      </c>
    </row>
    <row r="104" spans="1:7" x14ac:dyDescent="0.3">
      <c r="A104" t="str">
        <f>'Emission Assumption Summary'!A104</f>
        <v/>
      </c>
      <c r="B104" s="11" t="str">
        <f>IF(A104="","",'Summary Sheet'!R104)</f>
        <v/>
      </c>
      <c r="C104" s="12" t="str">
        <f>IF(A104="","",C103+(C103*Assumptions!$B$17))</f>
        <v/>
      </c>
      <c r="D104" s="8" t="str">
        <f>IF(A104="","",D103+(D103*Assumptions!$B$11))</f>
        <v/>
      </c>
      <c r="E104" s="8" t="str">
        <f>IF(A104="","",E103+(E103*Assumptions!$B$11))</f>
        <v/>
      </c>
      <c r="F104" s="10" t="str">
        <f>IF(A104="","",(('Emissions Factors'!$B$6/'LPG Bi-Fuel Vehicles'!D104)*(0.65*(B104*C104)))/10^6)</f>
        <v/>
      </c>
      <c r="G104" s="10" t="str">
        <f>IF(A104="","",(('Emissions Factors'!$B$3/'LPG Bi-Fuel Vehicles'!E104)*(0.35*(B104*C104)))/10^6)</f>
        <v/>
      </c>
    </row>
    <row r="105" spans="1:7" x14ac:dyDescent="0.3">
      <c r="A105" t="str">
        <f>'Emission Assumption Summary'!A105</f>
        <v/>
      </c>
      <c r="B105" s="11" t="str">
        <f>IF(A105="","",'Summary Sheet'!R105)</f>
        <v/>
      </c>
      <c r="C105" s="12" t="str">
        <f>IF(A105="","",C104+(C104*Assumptions!$B$17))</f>
        <v/>
      </c>
      <c r="D105" s="8" t="str">
        <f>IF(A105="","",D104+(D104*Assumptions!$B$11))</f>
        <v/>
      </c>
      <c r="E105" s="8" t="str">
        <f>IF(A105="","",E104+(E104*Assumptions!$B$11))</f>
        <v/>
      </c>
      <c r="F105" s="10" t="str">
        <f>IF(A105="","",(('Emissions Factors'!$B$6/'LPG Bi-Fuel Vehicles'!D105)*(0.65*(B105*C105)))/10^6)</f>
        <v/>
      </c>
      <c r="G105" s="10" t="str">
        <f>IF(A105="","",(('Emissions Factors'!$B$3/'LPG Bi-Fuel Vehicles'!E105)*(0.35*(B105*C105)))/10^6)</f>
        <v/>
      </c>
    </row>
    <row r="106" spans="1:7" x14ac:dyDescent="0.3">
      <c r="A106" t="str">
        <f>'Emission Assumption Summary'!A106</f>
        <v/>
      </c>
      <c r="B106" s="11" t="str">
        <f>IF(A106="","",'Summary Sheet'!R106)</f>
        <v/>
      </c>
      <c r="C106" s="12" t="str">
        <f>IF(A106="","",C105+(C105*Assumptions!$B$17))</f>
        <v/>
      </c>
      <c r="D106" s="8" t="str">
        <f>IF(A106="","",D105+(D105*Assumptions!$B$11))</f>
        <v/>
      </c>
      <c r="E106" s="8" t="str">
        <f>IF(A106="","",E105+(E105*Assumptions!$B$11))</f>
        <v/>
      </c>
      <c r="F106" s="10" t="str">
        <f>IF(A106="","",(('Emissions Factors'!$B$6/'LPG Bi-Fuel Vehicles'!D106)*(0.65*(B106*C106)))/10^6)</f>
        <v/>
      </c>
      <c r="G106" s="10" t="str">
        <f>IF(A106="","",(('Emissions Factors'!$B$3/'LPG Bi-Fuel Vehicles'!E106)*(0.35*(B106*C106)))/10^6)</f>
        <v/>
      </c>
    </row>
    <row r="107" spans="1:7" x14ac:dyDescent="0.3">
      <c r="A107" t="str">
        <f>'Emission Assumption Summary'!A107</f>
        <v/>
      </c>
      <c r="B107" s="11" t="str">
        <f>IF(A107="","",'Summary Sheet'!R107)</f>
        <v/>
      </c>
      <c r="C107" s="12" t="str">
        <f>IF(A107="","",C106+(C106*Assumptions!$B$17))</f>
        <v/>
      </c>
      <c r="D107" s="8" t="str">
        <f>IF(A107="","",D106+(D106*Assumptions!$B$11))</f>
        <v/>
      </c>
      <c r="E107" s="8" t="str">
        <f>IF(A107="","",E106+(E106*Assumptions!$B$11))</f>
        <v/>
      </c>
      <c r="F107" s="10" t="str">
        <f>IF(A107="","",(('Emissions Factors'!$B$6/'LPG Bi-Fuel Vehicles'!D107)*(0.65*(B107*C107)))/10^6)</f>
        <v/>
      </c>
      <c r="G107" s="10" t="str">
        <f>IF(A107="","",(('Emissions Factors'!$B$3/'LPG Bi-Fuel Vehicles'!E107)*(0.35*(B107*C107)))/10^6)</f>
        <v/>
      </c>
    </row>
    <row r="108" spans="1:7" x14ac:dyDescent="0.3">
      <c r="A108" t="str">
        <f>'Emission Assumption Summary'!A108</f>
        <v/>
      </c>
      <c r="B108" s="11" t="str">
        <f>IF(A108="","",'Summary Sheet'!R108)</f>
        <v/>
      </c>
      <c r="C108" s="12" t="str">
        <f>IF(A108="","",C107+(C107*Assumptions!$B$17))</f>
        <v/>
      </c>
      <c r="D108" s="8" t="str">
        <f>IF(A108="","",D107+(D107*Assumptions!$B$11))</f>
        <v/>
      </c>
      <c r="E108" s="8" t="str">
        <f>IF(A108="","",E107+(E107*Assumptions!$B$11))</f>
        <v/>
      </c>
      <c r="F108" s="10" t="str">
        <f>IF(A108="","",(('Emissions Factors'!$B$6/'LPG Bi-Fuel Vehicles'!D108)*(0.65*(B108*C108)))/10^6)</f>
        <v/>
      </c>
      <c r="G108" s="10" t="str">
        <f>IF(A108="","",(('Emissions Factors'!$B$3/'LPG Bi-Fuel Vehicles'!E108)*(0.35*(B108*C108)))/10^6)</f>
        <v/>
      </c>
    </row>
    <row r="109" spans="1:7" x14ac:dyDescent="0.3">
      <c r="A109" t="str">
        <f>'Emission Assumption Summary'!A109</f>
        <v/>
      </c>
      <c r="B109" s="11" t="str">
        <f>IF(A109="","",'Summary Sheet'!R109)</f>
        <v/>
      </c>
      <c r="C109" s="12" t="str">
        <f>IF(A109="","",C108+(C108*Assumptions!$B$17))</f>
        <v/>
      </c>
      <c r="D109" s="8" t="str">
        <f>IF(A109="","",D108+(D108*Assumptions!$B$11))</f>
        <v/>
      </c>
      <c r="E109" s="8" t="str">
        <f>IF(A109="","",E108+(E108*Assumptions!$B$11))</f>
        <v/>
      </c>
      <c r="F109" s="10" t="str">
        <f>IF(A109="","",(('Emissions Factors'!$B$6/'LPG Bi-Fuel Vehicles'!D109)*(0.65*(B109*C109)))/10^6)</f>
        <v/>
      </c>
      <c r="G109" s="10" t="str">
        <f>IF(A109="","",(('Emissions Factors'!$B$3/'LPG Bi-Fuel Vehicles'!E109)*(0.35*(B109*C109)))/10^6)</f>
        <v/>
      </c>
    </row>
    <row r="110" spans="1:7" x14ac:dyDescent="0.3">
      <c r="A110" t="str">
        <f>'Emission Assumption Summary'!A110</f>
        <v/>
      </c>
      <c r="B110" s="11" t="str">
        <f>IF(A110="","",'Summary Sheet'!R110)</f>
        <v/>
      </c>
      <c r="C110" s="12" t="str">
        <f>IF(A110="","",C109+(C109*Assumptions!$B$17))</f>
        <v/>
      </c>
      <c r="D110" s="8" t="str">
        <f>IF(A110="","",D109+(D109*Assumptions!$B$11))</f>
        <v/>
      </c>
      <c r="E110" s="8" t="str">
        <f>IF(A110="","",E109+(E109*Assumptions!$B$11))</f>
        <v/>
      </c>
      <c r="F110" s="10" t="str">
        <f>IF(A110="","",(('Emissions Factors'!$B$6/'LPG Bi-Fuel Vehicles'!D110)*(0.65*(B110*C110)))/10^6)</f>
        <v/>
      </c>
      <c r="G110" s="10" t="str">
        <f>IF(A110="","",(('Emissions Factors'!$B$3/'LPG Bi-Fuel Vehicles'!E110)*(0.35*(B110*C110)))/10^6)</f>
        <v/>
      </c>
    </row>
    <row r="111" spans="1:7" x14ac:dyDescent="0.3">
      <c r="A111" t="str">
        <f>'Emission Assumption Summary'!A111</f>
        <v/>
      </c>
      <c r="B111" s="11" t="str">
        <f>IF(A111="","",'Summary Sheet'!R111)</f>
        <v/>
      </c>
      <c r="C111" s="12" t="str">
        <f>IF(A111="","",C110+(C110*Assumptions!$B$17))</f>
        <v/>
      </c>
      <c r="D111" s="8" t="str">
        <f>IF(A111="","",D110+(D110*Assumptions!$B$11))</f>
        <v/>
      </c>
      <c r="E111" s="8" t="str">
        <f>IF(A111="","",E110+(E110*Assumptions!$B$11))</f>
        <v/>
      </c>
      <c r="F111" s="10" t="str">
        <f>IF(A111="","",(('Emissions Factors'!$B$6/'LPG Bi-Fuel Vehicles'!D111)*(0.65*(B111*C111)))/10^6)</f>
        <v/>
      </c>
      <c r="G111" s="10" t="str">
        <f>IF(A111="","",(('Emissions Factors'!$B$3/'LPG Bi-Fuel Vehicles'!E111)*(0.35*(B111*C111)))/10^6)</f>
        <v/>
      </c>
    </row>
    <row r="112" spans="1:7" x14ac:dyDescent="0.3">
      <c r="A112" t="str">
        <f>'Emission Assumption Summary'!A112</f>
        <v/>
      </c>
      <c r="B112" s="11" t="str">
        <f>IF(A112="","",'Summary Sheet'!R112)</f>
        <v/>
      </c>
      <c r="C112" s="12" t="str">
        <f>IF(A112="","",C111+(C111*Assumptions!$B$17))</f>
        <v/>
      </c>
      <c r="D112" s="8" t="str">
        <f>IF(A112="","",D111+(D111*Assumptions!$B$11))</f>
        <v/>
      </c>
      <c r="E112" s="8" t="str">
        <f>IF(A112="","",E111+(E111*Assumptions!$B$11))</f>
        <v/>
      </c>
      <c r="F112" s="10" t="str">
        <f>IF(A112="","",(('Emissions Factors'!$B$6/'LPG Bi-Fuel Vehicles'!D112)*(0.65*(B112*C112)))/10^6)</f>
        <v/>
      </c>
      <c r="G112" s="10" t="str">
        <f>IF(A112="","",(('Emissions Factors'!$B$3/'LPG Bi-Fuel Vehicles'!E112)*(0.35*(B112*C112)))/10^6)</f>
        <v/>
      </c>
    </row>
    <row r="113" spans="1:7" x14ac:dyDescent="0.3">
      <c r="A113" t="str">
        <f>'Emission Assumption Summary'!A113</f>
        <v/>
      </c>
      <c r="B113" s="11" t="str">
        <f>IF(A113="","",'Summary Sheet'!R113)</f>
        <v/>
      </c>
      <c r="C113" s="12" t="str">
        <f>IF(A113="","",C112+(C112*Assumptions!$B$17))</f>
        <v/>
      </c>
      <c r="D113" s="8" t="str">
        <f>IF(A113="","",D112+(D112*Assumptions!$B$11))</f>
        <v/>
      </c>
      <c r="E113" s="8" t="str">
        <f>IF(A113="","",E112+(E112*Assumptions!$B$11))</f>
        <v/>
      </c>
      <c r="F113" s="10" t="str">
        <f>IF(A113="","",(('Emissions Factors'!$B$6/'LPG Bi-Fuel Vehicles'!D113)*(0.65*(B113*C113)))/10^6)</f>
        <v/>
      </c>
      <c r="G113" s="10" t="str">
        <f>IF(A113="","",(('Emissions Factors'!$B$3/'LPG Bi-Fuel Vehicles'!E113)*(0.35*(B113*C113)))/10^6)</f>
        <v/>
      </c>
    </row>
    <row r="114" spans="1:7" x14ac:dyDescent="0.3">
      <c r="A114" t="str">
        <f>'Emission Assumption Summary'!A114</f>
        <v/>
      </c>
      <c r="B114" s="11" t="str">
        <f>IF(A114="","",'Summary Sheet'!R114)</f>
        <v/>
      </c>
      <c r="C114" s="12" t="str">
        <f>IF(A114="","",C113+(C113*Assumptions!$B$17))</f>
        <v/>
      </c>
      <c r="D114" s="8" t="str">
        <f>IF(A114="","",D113+(D113*Assumptions!$B$11))</f>
        <v/>
      </c>
      <c r="E114" s="8" t="str">
        <f>IF(A114="","",E113+(E113*Assumptions!$B$11))</f>
        <v/>
      </c>
      <c r="F114" s="10" t="str">
        <f>IF(A114="","",(('Emissions Factors'!$B$6/'LPG Bi-Fuel Vehicles'!D114)*(0.65*(B114*C114)))/10^6)</f>
        <v/>
      </c>
      <c r="G114" s="10" t="str">
        <f>IF(A114="","",(('Emissions Factors'!$B$3/'LPG Bi-Fuel Vehicles'!E114)*(0.35*(B114*C114)))/10^6)</f>
        <v/>
      </c>
    </row>
    <row r="115" spans="1:7" x14ac:dyDescent="0.3">
      <c r="A115" t="str">
        <f>'Emission Assumption Summary'!A115</f>
        <v/>
      </c>
      <c r="B115" s="11" t="str">
        <f>IF(A115="","",'Summary Sheet'!R115)</f>
        <v/>
      </c>
      <c r="C115" s="12" t="str">
        <f>IF(A115="","",C114+(C114*Assumptions!$B$17))</f>
        <v/>
      </c>
      <c r="D115" s="8" t="str">
        <f>IF(A115="","",D114+(D114*Assumptions!$B$11))</f>
        <v/>
      </c>
      <c r="E115" s="8" t="str">
        <f>IF(A115="","",E114+(E114*Assumptions!$B$11))</f>
        <v/>
      </c>
      <c r="F115" s="10" t="str">
        <f>IF(A115="","",(('Emissions Factors'!$B$6/'LPG Bi-Fuel Vehicles'!D115)*(0.65*(B115*C115)))/10^6)</f>
        <v/>
      </c>
      <c r="G115" s="10" t="str">
        <f>IF(A115="","",(('Emissions Factors'!$B$3/'LPG Bi-Fuel Vehicles'!E115)*(0.35*(B115*C115)))/10^6)</f>
        <v/>
      </c>
    </row>
    <row r="116" spans="1:7" x14ac:dyDescent="0.3">
      <c r="A116" t="str">
        <f>'Emission Assumption Summary'!A116</f>
        <v/>
      </c>
      <c r="B116" s="11" t="str">
        <f>IF(A116="","",'Summary Sheet'!R116)</f>
        <v/>
      </c>
      <c r="C116" s="12" t="str">
        <f>IF(A116="","",C115+(C115*Assumptions!$B$17))</f>
        <v/>
      </c>
      <c r="D116" s="8" t="str">
        <f>IF(A116="","",D115+(D115*Assumptions!$B$11))</f>
        <v/>
      </c>
      <c r="E116" s="8" t="str">
        <f>IF(A116="","",E115+(E115*Assumptions!$B$11))</f>
        <v/>
      </c>
      <c r="F116" s="10" t="str">
        <f>IF(A116="","",(('Emissions Factors'!$B$6/'LPG Bi-Fuel Vehicles'!D116)*(0.65*(B116*C116)))/10^6)</f>
        <v/>
      </c>
      <c r="G116" s="10" t="str">
        <f>IF(A116="","",(('Emissions Factors'!$B$3/'LPG Bi-Fuel Vehicles'!E116)*(0.35*(B116*C116)))/10^6)</f>
        <v/>
      </c>
    </row>
    <row r="117" spans="1:7" x14ac:dyDescent="0.3">
      <c r="A117" t="str">
        <f>'Emission Assumption Summary'!A117</f>
        <v/>
      </c>
      <c r="B117" s="11" t="str">
        <f>IF(A117="","",'Summary Sheet'!R117)</f>
        <v/>
      </c>
      <c r="C117" s="12" t="str">
        <f>IF(A117="","",C116+(C116*Assumptions!$B$17))</f>
        <v/>
      </c>
      <c r="D117" s="8" t="str">
        <f>IF(A117="","",D116+(D116*Assumptions!$B$11))</f>
        <v/>
      </c>
      <c r="E117" s="8" t="str">
        <f>IF(A117="","",E116+(E116*Assumptions!$B$11))</f>
        <v/>
      </c>
      <c r="F117" s="10" t="str">
        <f>IF(A117="","",(('Emissions Factors'!$B$6/'LPG Bi-Fuel Vehicles'!D117)*(0.65*(B117*C117)))/10^6)</f>
        <v/>
      </c>
      <c r="G117" s="10" t="str">
        <f>IF(A117="","",(('Emissions Factors'!$B$3/'LPG Bi-Fuel Vehicles'!E117)*(0.35*(B117*C117)))/10^6)</f>
        <v/>
      </c>
    </row>
    <row r="118" spans="1:7" x14ac:dyDescent="0.3">
      <c r="A118" t="str">
        <f>'Emission Assumption Summary'!A118</f>
        <v/>
      </c>
      <c r="B118" s="11" t="str">
        <f>IF(A118="","",'Summary Sheet'!R118)</f>
        <v/>
      </c>
      <c r="C118" s="12" t="str">
        <f>IF(A118="","",C117+(C117*Assumptions!$B$17))</f>
        <v/>
      </c>
      <c r="D118" s="8" t="str">
        <f>IF(A118="","",D117+(D117*Assumptions!$B$11))</f>
        <v/>
      </c>
      <c r="E118" s="8" t="str">
        <f>IF(A118="","",E117+(E117*Assumptions!$B$11))</f>
        <v/>
      </c>
      <c r="F118" s="10" t="str">
        <f>IF(A118="","",(('Emissions Factors'!$B$6/'LPG Bi-Fuel Vehicles'!D118)*(0.65*(B118*C118)))/10^6)</f>
        <v/>
      </c>
      <c r="G118" s="10" t="str">
        <f>IF(A118="","",(('Emissions Factors'!$B$3/'LPG Bi-Fuel Vehicles'!E118)*(0.35*(B118*C118)))/10^6)</f>
        <v/>
      </c>
    </row>
    <row r="119" spans="1:7" x14ac:dyDescent="0.3">
      <c r="A119" t="str">
        <f>'Emission Assumption Summary'!A119</f>
        <v/>
      </c>
      <c r="B119" s="11" t="str">
        <f>IF(A119="","",'Summary Sheet'!R119)</f>
        <v/>
      </c>
      <c r="C119" s="12" t="str">
        <f>IF(A119="","",C118+(C118*Assumptions!$B$17))</f>
        <v/>
      </c>
      <c r="D119" s="8" t="str">
        <f>IF(A119="","",D118+(D118*Assumptions!$B$11))</f>
        <v/>
      </c>
      <c r="E119" s="8" t="str">
        <f>IF(A119="","",E118+(E118*Assumptions!$B$11))</f>
        <v/>
      </c>
      <c r="F119" s="10" t="str">
        <f>IF(A119="","",(('Emissions Factors'!$B$6/'LPG Bi-Fuel Vehicles'!D119)*(0.65*(B119*C119)))/10^6)</f>
        <v/>
      </c>
      <c r="G119" s="10" t="str">
        <f>IF(A119="","",(('Emissions Factors'!$B$3/'LPG Bi-Fuel Vehicles'!E119)*(0.35*(B119*C119)))/10^6)</f>
        <v/>
      </c>
    </row>
    <row r="120" spans="1:7" x14ac:dyDescent="0.3">
      <c r="A120" t="str">
        <f>'Emission Assumption Summary'!A120</f>
        <v/>
      </c>
      <c r="B120" s="11" t="str">
        <f>IF(A120="","",'Summary Sheet'!R120)</f>
        <v/>
      </c>
      <c r="C120" s="12" t="str">
        <f>IF(A120="","",C119+(C119*Assumptions!$B$17))</f>
        <v/>
      </c>
      <c r="D120" s="8" t="str">
        <f>IF(A120="","",D119+(D119*Assumptions!$B$11))</f>
        <v/>
      </c>
      <c r="E120" s="8" t="str">
        <f>IF(A120="","",E119+(E119*Assumptions!$B$11))</f>
        <v/>
      </c>
      <c r="F120" s="10" t="str">
        <f>IF(A120="","",(('Emissions Factors'!$B$6/'LPG Bi-Fuel Vehicles'!D120)*(0.65*(B120*C120)))/10^6)</f>
        <v/>
      </c>
      <c r="G120" s="10" t="str">
        <f>IF(A120="","",(('Emissions Factors'!$B$3/'LPG Bi-Fuel Vehicles'!E120)*(0.35*(B120*C120)))/10^6)</f>
        <v/>
      </c>
    </row>
    <row r="121" spans="1:7" x14ac:dyDescent="0.3">
      <c r="A121" t="str">
        <f>'Emission Assumption Summary'!A121</f>
        <v/>
      </c>
      <c r="B121" s="11" t="str">
        <f>IF(A121="","",'Summary Sheet'!R121)</f>
        <v/>
      </c>
      <c r="C121" s="12" t="str">
        <f>IF(A121="","",C120+(C120*Assumptions!$B$17))</f>
        <v/>
      </c>
      <c r="D121" s="8" t="str">
        <f>IF(A121="","",D120+(D120*Assumptions!$B$11))</f>
        <v/>
      </c>
      <c r="E121" s="8" t="str">
        <f>IF(A121="","",E120+(E120*Assumptions!$B$11))</f>
        <v/>
      </c>
      <c r="F121" s="10" t="str">
        <f>IF(A121="","",(('Emissions Factors'!$B$6/'LPG Bi-Fuel Vehicles'!D121)*(0.65*(B121*C121)))/10^6)</f>
        <v/>
      </c>
      <c r="G121" s="10" t="str">
        <f>IF(A121="","",(('Emissions Factors'!$B$3/'LPG Bi-Fuel Vehicles'!E121)*(0.35*(B121*C121)))/10^6)</f>
        <v/>
      </c>
    </row>
    <row r="122" spans="1:7" x14ac:dyDescent="0.3">
      <c r="A122" t="str">
        <f>'Emission Assumption Summary'!A122</f>
        <v/>
      </c>
      <c r="B122" s="11" t="str">
        <f>IF(A122="","",'Summary Sheet'!R122)</f>
        <v/>
      </c>
      <c r="C122" s="12" t="str">
        <f>IF(A122="","",C121+(C121*Assumptions!$B$17))</f>
        <v/>
      </c>
      <c r="D122" s="8" t="str">
        <f>IF(A122="","",D121+(D121*Assumptions!$B$11))</f>
        <v/>
      </c>
      <c r="E122" s="8" t="str">
        <f>IF(A122="","",E121+(E121*Assumptions!$B$11))</f>
        <v/>
      </c>
      <c r="F122" s="10" t="str">
        <f>IF(A122="","",(('Emissions Factors'!$B$6/'LPG Bi-Fuel Vehicles'!D122)*(0.65*(B122*C122)))/10^6)</f>
        <v/>
      </c>
      <c r="G122" s="10" t="str">
        <f>IF(A122="","",(('Emissions Factors'!$B$3/'LPG Bi-Fuel Vehicles'!E122)*(0.35*(B122*C122)))/10^6)</f>
        <v/>
      </c>
    </row>
    <row r="123" spans="1:7" x14ac:dyDescent="0.3">
      <c r="A123" t="str">
        <f>'Emission Assumption Summary'!A123</f>
        <v/>
      </c>
      <c r="B123" s="11" t="str">
        <f>IF(A123="","",'Summary Sheet'!R123)</f>
        <v/>
      </c>
      <c r="C123" s="12" t="str">
        <f>IF(A123="","",C122+(C122*Assumptions!$B$17))</f>
        <v/>
      </c>
      <c r="D123" s="8" t="str">
        <f>IF(A123="","",D122+(D122*Assumptions!$B$11))</f>
        <v/>
      </c>
      <c r="E123" s="8" t="str">
        <f>IF(A123="","",E122+(E122*Assumptions!$B$11))</f>
        <v/>
      </c>
      <c r="F123" s="10" t="str">
        <f>IF(A123="","",(('Emissions Factors'!$B$6/'LPG Bi-Fuel Vehicles'!D123)*(0.65*(B123*C123)))/10^6)</f>
        <v/>
      </c>
      <c r="G123" s="10" t="str">
        <f>IF(A123="","",(('Emissions Factors'!$B$3/'LPG Bi-Fuel Vehicles'!E123)*(0.35*(B123*C123)))/10^6)</f>
        <v/>
      </c>
    </row>
    <row r="124" spans="1:7" x14ac:dyDescent="0.3">
      <c r="A124" t="str">
        <f>'Emission Assumption Summary'!A124</f>
        <v/>
      </c>
      <c r="B124" s="11" t="str">
        <f>IF(A124="","",'Summary Sheet'!R124)</f>
        <v/>
      </c>
      <c r="C124" s="12" t="str">
        <f>IF(A124="","",C123+(C123*Assumptions!$B$17))</f>
        <v/>
      </c>
      <c r="D124" s="8" t="str">
        <f>IF(A124="","",D123+(D123*Assumptions!$B$11))</f>
        <v/>
      </c>
      <c r="E124" s="8" t="str">
        <f>IF(A124="","",E123+(E123*Assumptions!$B$11))</f>
        <v/>
      </c>
      <c r="F124" s="10" t="str">
        <f>IF(A124="","",(('Emissions Factors'!$B$6/'LPG Bi-Fuel Vehicles'!D124)*(0.65*(B124*C124)))/10^6)</f>
        <v/>
      </c>
      <c r="G124" s="10" t="str">
        <f>IF(A124="","",(('Emissions Factors'!$B$3/'LPG Bi-Fuel Vehicles'!E124)*(0.35*(B124*C124)))/10^6)</f>
        <v/>
      </c>
    </row>
    <row r="125" spans="1:7" x14ac:dyDescent="0.3">
      <c r="A125" t="str">
        <f>'Emission Assumption Summary'!A125</f>
        <v/>
      </c>
      <c r="B125" s="11" t="str">
        <f>IF(A125="","",'Summary Sheet'!R125)</f>
        <v/>
      </c>
      <c r="C125" s="12" t="str">
        <f>IF(A125="","",C124+(C124*Assumptions!$B$17))</f>
        <v/>
      </c>
      <c r="D125" s="8" t="str">
        <f>IF(A125="","",D124+(D124*Assumptions!$B$11))</f>
        <v/>
      </c>
      <c r="E125" s="8" t="str">
        <f>IF(A125="","",E124+(E124*Assumptions!$B$11))</f>
        <v/>
      </c>
      <c r="F125" s="10" t="str">
        <f>IF(A125="","",(('Emissions Factors'!$B$6/'LPG Bi-Fuel Vehicles'!D125)*(0.65*(B125*C125)))/10^6)</f>
        <v/>
      </c>
      <c r="G125" s="10" t="str">
        <f>IF(A125="","",(('Emissions Factors'!$B$3/'LPG Bi-Fuel Vehicles'!E125)*(0.35*(B125*C125)))/10^6)</f>
        <v/>
      </c>
    </row>
    <row r="126" spans="1:7" x14ac:dyDescent="0.3">
      <c r="A126" t="str">
        <f>'Emission Assumption Summary'!A126</f>
        <v/>
      </c>
      <c r="B126" s="11" t="str">
        <f>IF(A126="","",'Summary Sheet'!R126)</f>
        <v/>
      </c>
      <c r="C126" s="12" t="str">
        <f>IF(A126="","",C125+(C125*Assumptions!$B$17))</f>
        <v/>
      </c>
      <c r="D126" s="8" t="str">
        <f>IF(A126="","",D125+(D125*Assumptions!$B$11))</f>
        <v/>
      </c>
      <c r="E126" s="8" t="str">
        <f>IF(A126="","",E125+(E125*Assumptions!$B$11))</f>
        <v/>
      </c>
      <c r="F126" s="10" t="str">
        <f>IF(A126="","",(('Emissions Factors'!$B$6/'LPG Bi-Fuel Vehicles'!D126)*(0.65*(B126*C126)))/10^6)</f>
        <v/>
      </c>
      <c r="G126" s="10" t="str">
        <f>IF(A126="","",(('Emissions Factors'!$B$3/'LPG Bi-Fuel Vehicles'!E126)*(0.35*(B126*C126)))/10^6)</f>
        <v/>
      </c>
    </row>
    <row r="127" spans="1:7" x14ac:dyDescent="0.3">
      <c r="A127" t="str">
        <f>'Emission Assumption Summary'!A127</f>
        <v/>
      </c>
      <c r="B127" s="11" t="str">
        <f>IF(A127="","",'Summary Sheet'!R127)</f>
        <v/>
      </c>
      <c r="C127" s="12" t="str">
        <f>IF(A127="","",C126+(C126*Assumptions!$B$17))</f>
        <v/>
      </c>
      <c r="D127" s="8" t="str">
        <f>IF(A127="","",D126+(D126*Assumptions!$B$11))</f>
        <v/>
      </c>
      <c r="E127" s="8" t="str">
        <f>IF(A127="","",E126+(E126*Assumptions!$B$11))</f>
        <v/>
      </c>
      <c r="F127" s="10" t="str">
        <f>IF(A127="","",(('Emissions Factors'!$B$6/'LPG Bi-Fuel Vehicles'!D127)*(0.65*(B127*C127)))/10^6)</f>
        <v/>
      </c>
      <c r="G127" s="10" t="str">
        <f>IF(A127="","",(('Emissions Factors'!$B$3/'LPG Bi-Fuel Vehicles'!E127)*(0.35*(B127*C127)))/10^6)</f>
        <v/>
      </c>
    </row>
    <row r="128" spans="1:7" x14ac:dyDescent="0.3">
      <c r="A128" t="str">
        <f>'Emission Assumption Summary'!A128</f>
        <v/>
      </c>
      <c r="B128" s="11" t="str">
        <f>IF(A128="","",'Summary Sheet'!R128)</f>
        <v/>
      </c>
      <c r="C128" s="12" t="str">
        <f>IF(A128="","",C127+(C127*Assumptions!$B$17))</f>
        <v/>
      </c>
      <c r="D128" s="8" t="str">
        <f>IF(A128="","",D127+(D127*Assumptions!$B$11))</f>
        <v/>
      </c>
      <c r="E128" s="8" t="str">
        <f>IF(A128="","",E127+(E127*Assumptions!$B$11))</f>
        <v/>
      </c>
      <c r="F128" s="10" t="str">
        <f>IF(A128="","",(('Emissions Factors'!$B$6/'LPG Bi-Fuel Vehicles'!D128)*(0.65*(B128*C128)))/10^6)</f>
        <v/>
      </c>
      <c r="G128" s="10" t="str">
        <f>IF(A128="","",(('Emissions Factors'!$B$3/'LPG Bi-Fuel Vehicles'!E128)*(0.35*(B128*C128)))/10^6)</f>
        <v/>
      </c>
    </row>
    <row r="129" spans="1:7" x14ac:dyDescent="0.3">
      <c r="A129" t="str">
        <f>'Emission Assumption Summary'!A129</f>
        <v/>
      </c>
      <c r="B129" s="11" t="str">
        <f>IF(A129="","",'Summary Sheet'!R129)</f>
        <v/>
      </c>
      <c r="C129" s="12" t="str">
        <f>IF(A129="","",C128+(C128*Assumptions!$B$17))</f>
        <v/>
      </c>
      <c r="D129" s="8" t="str">
        <f>IF(A129="","",D128+(D128*Assumptions!$B$11))</f>
        <v/>
      </c>
      <c r="E129" s="8" t="str">
        <f>IF(A129="","",E128+(E128*Assumptions!$B$11))</f>
        <v/>
      </c>
      <c r="F129" s="10" t="str">
        <f>IF(A129="","",(('Emissions Factors'!$B$6/'LPG Bi-Fuel Vehicles'!D129)*(0.65*(B129*C129)))/10^6)</f>
        <v/>
      </c>
      <c r="G129" s="10" t="str">
        <f>IF(A129="","",(('Emissions Factors'!$B$3/'LPG Bi-Fuel Vehicles'!E129)*(0.35*(B129*C129)))/10^6)</f>
        <v/>
      </c>
    </row>
    <row r="130" spans="1:7" x14ac:dyDescent="0.3">
      <c r="A130" t="str">
        <f>'Emission Assumption Summary'!A130</f>
        <v/>
      </c>
      <c r="B130" s="11" t="str">
        <f>IF(A130="","",'Summary Sheet'!R130)</f>
        <v/>
      </c>
      <c r="C130" s="12" t="str">
        <f>IF(A130="","",C129+(C129*Assumptions!$B$17))</f>
        <v/>
      </c>
      <c r="D130" s="8" t="str">
        <f>IF(A130="","",D129+(D129*Assumptions!$B$11))</f>
        <v/>
      </c>
      <c r="E130" s="8" t="str">
        <f>IF(A130="","",E129+(E129*Assumptions!$B$11))</f>
        <v/>
      </c>
      <c r="F130" s="10" t="str">
        <f>IF(A130="","",(('Emissions Factors'!$B$6/'LPG Bi-Fuel Vehicles'!D130)*(0.65*(B130*C130)))/10^6)</f>
        <v/>
      </c>
      <c r="G130" s="10" t="str">
        <f>IF(A130="","",(('Emissions Factors'!$B$3/'LPG Bi-Fuel Vehicles'!E130)*(0.35*(B130*C130)))/10^6)</f>
        <v/>
      </c>
    </row>
    <row r="131" spans="1:7" x14ac:dyDescent="0.3">
      <c r="A131" t="str">
        <f>'Emission Assumption Summary'!A131</f>
        <v/>
      </c>
      <c r="B131" s="11" t="str">
        <f>IF(A131="","",'Summary Sheet'!R131)</f>
        <v/>
      </c>
      <c r="C131" s="12" t="str">
        <f>IF(A131="","",C130+(C130*Assumptions!$B$17))</f>
        <v/>
      </c>
      <c r="D131" s="8" t="str">
        <f>IF(A131="","",D130+(D130*Assumptions!$B$11))</f>
        <v/>
      </c>
      <c r="E131" s="8" t="str">
        <f>IF(A131="","",E130+(E130*Assumptions!$B$11))</f>
        <v/>
      </c>
      <c r="F131" s="10" t="str">
        <f>IF(A131="","",(('Emissions Factors'!$B$6/'LPG Bi-Fuel Vehicles'!D131)*(0.65*(B131*C131)))/10^6)</f>
        <v/>
      </c>
      <c r="G131" s="10" t="str">
        <f>IF(A131="","",(('Emissions Factors'!$B$3/'LPG Bi-Fuel Vehicles'!E131)*(0.35*(B131*C131)))/10^6)</f>
        <v/>
      </c>
    </row>
    <row r="132" spans="1:7" x14ac:dyDescent="0.3">
      <c r="A132" t="str">
        <f>'Emission Assumption Summary'!A132</f>
        <v/>
      </c>
      <c r="B132" s="11" t="str">
        <f>IF(A132="","",'Summary Sheet'!R132)</f>
        <v/>
      </c>
      <c r="C132" s="12" t="str">
        <f>IF(A132="","",C131+(C131*Assumptions!$B$17))</f>
        <v/>
      </c>
      <c r="D132" s="8" t="str">
        <f>IF(A132="","",D131+(D131*Assumptions!$B$11))</f>
        <v/>
      </c>
      <c r="E132" s="8" t="str">
        <f>IF(A132="","",E131+(E131*Assumptions!$B$11))</f>
        <v/>
      </c>
      <c r="F132" s="10" t="str">
        <f>IF(A132="","",(('Emissions Factors'!$B$6/'LPG Bi-Fuel Vehicles'!D132)*(0.65*(B132*C132)))/10^6)</f>
        <v/>
      </c>
      <c r="G132" s="10" t="str">
        <f>IF(A132="","",(('Emissions Factors'!$B$3/'LPG Bi-Fuel Vehicles'!E132)*(0.35*(B132*C132)))/10^6)</f>
        <v/>
      </c>
    </row>
    <row r="133" spans="1:7" x14ac:dyDescent="0.3">
      <c r="A133" t="str">
        <f>'Emission Assumption Summary'!A133</f>
        <v/>
      </c>
      <c r="B133" s="11" t="str">
        <f>IF(A133="","",'Summary Sheet'!R133)</f>
        <v/>
      </c>
      <c r="C133" s="12" t="str">
        <f>IF(A133="","",C132+(C132*Assumptions!$B$17))</f>
        <v/>
      </c>
      <c r="D133" s="8" t="str">
        <f>IF(A133="","",D132+(D132*Assumptions!$B$11))</f>
        <v/>
      </c>
      <c r="E133" s="8" t="str">
        <f>IF(A133="","",E132+(E132*Assumptions!$B$11))</f>
        <v/>
      </c>
      <c r="F133" s="10" t="str">
        <f>IF(A133="","",(('Emissions Factors'!$B$6/'LPG Bi-Fuel Vehicles'!D133)*(0.65*(B133*C133)))/10^6)</f>
        <v/>
      </c>
      <c r="G133" s="10" t="str">
        <f>IF(A133="","",(('Emissions Factors'!$B$3/'LPG Bi-Fuel Vehicles'!E133)*(0.35*(B133*C133)))/10^6)</f>
        <v/>
      </c>
    </row>
    <row r="134" spans="1:7" x14ac:dyDescent="0.3">
      <c r="A134" t="str">
        <f>'Emission Assumption Summary'!A134</f>
        <v/>
      </c>
      <c r="B134" s="11" t="str">
        <f>IF(A134="","",'Summary Sheet'!R134)</f>
        <v/>
      </c>
      <c r="C134" s="12" t="str">
        <f>IF(A134="","",C133+(C133*Assumptions!$B$17))</f>
        <v/>
      </c>
      <c r="D134" s="8" t="str">
        <f>IF(A134="","",D133+(D133*Assumptions!$B$11))</f>
        <v/>
      </c>
      <c r="E134" s="8" t="str">
        <f>IF(A134="","",E133+(E133*Assumptions!$B$11))</f>
        <v/>
      </c>
      <c r="F134" s="10" t="str">
        <f>IF(A134="","",(('Emissions Factors'!$B$6/'LPG Bi-Fuel Vehicles'!D134)*(0.65*(B134*C134)))/10^6)</f>
        <v/>
      </c>
      <c r="G134" s="10" t="str">
        <f>IF(A134="","",(('Emissions Factors'!$B$3/'LPG Bi-Fuel Vehicles'!E134)*(0.35*(B134*C134)))/10^6)</f>
        <v/>
      </c>
    </row>
    <row r="135" spans="1:7" x14ac:dyDescent="0.3">
      <c r="A135" t="str">
        <f>'Emission Assumption Summary'!A135</f>
        <v/>
      </c>
      <c r="B135" s="11" t="str">
        <f>IF(A135="","",'Summary Sheet'!R135)</f>
        <v/>
      </c>
      <c r="C135" s="12" t="str">
        <f>IF(A135="","",C134+(C134*Assumptions!$B$17))</f>
        <v/>
      </c>
      <c r="D135" s="8" t="str">
        <f>IF(A135="","",D134+(D134*Assumptions!$B$11))</f>
        <v/>
      </c>
      <c r="E135" s="8" t="str">
        <f>IF(A135="","",E134+(E134*Assumptions!$B$11))</f>
        <v/>
      </c>
      <c r="F135" s="10" t="str">
        <f>IF(A135="","",(('Emissions Factors'!$B$6/'LPG Bi-Fuel Vehicles'!D135)*(0.65*(B135*C135)))/10^6)</f>
        <v/>
      </c>
      <c r="G135" s="10" t="str">
        <f>IF(A135="","",(('Emissions Factors'!$B$3/'LPG Bi-Fuel Vehicles'!E135)*(0.35*(B135*C135)))/10^6)</f>
        <v/>
      </c>
    </row>
    <row r="136" spans="1:7" x14ac:dyDescent="0.3">
      <c r="A136" t="str">
        <f>'Emission Assumption Summary'!A136</f>
        <v/>
      </c>
      <c r="B136" s="11" t="str">
        <f>IF(A136="","",'Summary Sheet'!R136)</f>
        <v/>
      </c>
      <c r="C136" s="12" t="str">
        <f>IF(A136="","",C135+(C135*Assumptions!$B$17))</f>
        <v/>
      </c>
      <c r="D136" s="8" t="str">
        <f>IF(A136="","",D135+(D135*Assumptions!$B$11))</f>
        <v/>
      </c>
      <c r="E136" s="8" t="str">
        <f>IF(A136="","",E135+(E135*Assumptions!$B$11))</f>
        <v/>
      </c>
      <c r="F136" s="10" t="str">
        <f>IF(A136="","",(('Emissions Factors'!$B$6/'LPG Bi-Fuel Vehicles'!D136)*(0.65*(B136*C136)))/10^6)</f>
        <v/>
      </c>
      <c r="G136" s="10" t="str">
        <f>IF(A136="","",(('Emissions Factors'!$B$3/'LPG Bi-Fuel Vehicles'!E136)*(0.35*(B136*C136)))/10^6)</f>
        <v/>
      </c>
    </row>
    <row r="137" spans="1:7" x14ac:dyDescent="0.3">
      <c r="A137" t="str">
        <f>'Emission Assumption Summary'!A137</f>
        <v/>
      </c>
      <c r="B137" s="11" t="str">
        <f>IF(A137="","",'Summary Sheet'!R137)</f>
        <v/>
      </c>
      <c r="C137" s="12" t="str">
        <f>IF(A137="","",C136+(C136*Assumptions!$B$17))</f>
        <v/>
      </c>
      <c r="D137" s="8" t="str">
        <f>IF(A137="","",D136+(D136*Assumptions!$B$11))</f>
        <v/>
      </c>
      <c r="E137" s="8" t="str">
        <f>IF(A137="","",E136+(E136*Assumptions!$B$11))</f>
        <v/>
      </c>
      <c r="F137" s="10" t="str">
        <f>IF(A137="","",(('Emissions Factors'!$B$6/'LPG Bi-Fuel Vehicles'!D137)*(0.65*(B137*C137)))/10^6)</f>
        <v/>
      </c>
      <c r="G137" s="10" t="str">
        <f>IF(A137="","",(('Emissions Factors'!$B$3/'LPG Bi-Fuel Vehicles'!E137)*(0.35*(B137*C137)))/10^6)</f>
        <v/>
      </c>
    </row>
    <row r="138" spans="1:7" x14ac:dyDescent="0.3">
      <c r="A138" t="str">
        <f>'Emission Assumption Summary'!A138</f>
        <v/>
      </c>
      <c r="B138" s="11" t="str">
        <f>IF(A138="","",'Summary Sheet'!R138)</f>
        <v/>
      </c>
      <c r="C138" s="12" t="str">
        <f>IF(A138="","",C137+(C137*Assumptions!$B$17))</f>
        <v/>
      </c>
      <c r="D138" s="8" t="str">
        <f>IF(A138="","",D137+(D137*Assumptions!$B$11))</f>
        <v/>
      </c>
      <c r="E138" s="8" t="str">
        <f>IF(A138="","",E137+(E137*Assumptions!$B$11))</f>
        <v/>
      </c>
      <c r="F138" s="10" t="str">
        <f>IF(A138="","",(('Emissions Factors'!$B$6/'LPG Bi-Fuel Vehicles'!D138)*(0.65*(B138*C138)))/10^6)</f>
        <v/>
      </c>
      <c r="G138" s="10" t="str">
        <f>IF(A138="","",(('Emissions Factors'!$B$3/'LPG Bi-Fuel Vehicles'!E138)*(0.35*(B138*C138)))/10^6)</f>
        <v/>
      </c>
    </row>
    <row r="139" spans="1:7" x14ac:dyDescent="0.3">
      <c r="A139" t="str">
        <f>'Emission Assumption Summary'!A139</f>
        <v/>
      </c>
      <c r="B139" s="11" t="str">
        <f>IF(A139="","",'Summary Sheet'!R139)</f>
        <v/>
      </c>
      <c r="C139" s="12" t="str">
        <f>IF(A139="","",C138+(C138*Assumptions!$B$17))</f>
        <v/>
      </c>
      <c r="D139" s="8" t="str">
        <f>IF(A139="","",D138+(D138*Assumptions!$B$11))</f>
        <v/>
      </c>
      <c r="E139" s="8" t="str">
        <f>IF(A139="","",E138+(E138*Assumptions!$B$11))</f>
        <v/>
      </c>
      <c r="F139" s="10" t="str">
        <f>IF(A139="","",(('Emissions Factors'!$B$6/'LPG Bi-Fuel Vehicles'!D139)*(0.65*(B139*C139)))/10^6)</f>
        <v/>
      </c>
      <c r="G139" s="10" t="str">
        <f>IF(A139="","",(('Emissions Factors'!$B$3/'LPG Bi-Fuel Vehicles'!E139)*(0.35*(B139*C139)))/10^6)</f>
        <v/>
      </c>
    </row>
    <row r="140" spans="1:7" x14ac:dyDescent="0.3">
      <c r="A140" t="str">
        <f>'Emission Assumption Summary'!A140</f>
        <v/>
      </c>
      <c r="B140" s="11" t="str">
        <f>IF(A140="","",'Summary Sheet'!R140)</f>
        <v/>
      </c>
      <c r="C140" s="12" t="str">
        <f>IF(A140="","",C139+(C139*Assumptions!$B$17))</f>
        <v/>
      </c>
      <c r="D140" s="8" t="str">
        <f>IF(A140="","",D139+(D139*Assumptions!$B$11))</f>
        <v/>
      </c>
      <c r="E140" s="8" t="str">
        <f>IF(A140="","",E139+(E139*Assumptions!$B$11))</f>
        <v/>
      </c>
      <c r="F140" s="10" t="str">
        <f>IF(A140="","",(('Emissions Factors'!$B$6/'LPG Bi-Fuel Vehicles'!D140)*(0.65*(B140*C140)))/10^6)</f>
        <v/>
      </c>
      <c r="G140" s="10" t="str">
        <f>IF(A140="","",(('Emissions Factors'!$B$3/'LPG Bi-Fuel Vehicles'!E140)*(0.35*(B140*C140)))/10^6)</f>
        <v/>
      </c>
    </row>
    <row r="141" spans="1:7" x14ac:dyDescent="0.3">
      <c r="A141" t="str">
        <f>'Emission Assumption Summary'!A141</f>
        <v/>
      </c>
      <c r="B141" s="11" t="str">
        <f>IF(A141="","",'Summary Sheet'!R141)</f>
        <v/>
      </c>
      <c r="C141" s="12" t="str">
        <f>IF(A141="","",C140+(C140*Assumptions!$B$17))</f>
        <v/>
      </c>
      <c r="D141" s="8" t="str">
        <f>IF(A141="","",D140+(D140*Assumptions!$B$11))</f>
        <v/>
      </c>
      <c r="E141" s="8" t="str">
        <f>IF(A141="","",E140+(E140*Assumptions!$B$11))</f>
        <v/>
      </c>
      <c r="F141" s="10" t="str">
        <f>IF(A141="","",(('Emissions Factors'!$B$6/'LPG Bi-Fuel Vehicles'!D141)*(0.65*(B141*C141)))/10^6)</f>
        <v/>
      </c>
      <c r="G141" s="10" t="str">
        <f>IF(A141="","",(('Emissions Factors'!$B$3/'LPG Bi-Fuel Vehicles'!E141)*(0.35*(B141*C141)))/10^6)</f>
        <v/>
      </c>
    </row>
    <row r="142" spans="1:7" x14ac:dyDescent="0.3">
      <c r="A142" t="str">
        <f>'Emission Assumption Summary'!A142</f>
        <v/>
      </c>
      <c r="B142" s="11" t="str">
        <f>IF(A142="","",'Summary Sheet'!R142)</f>
        <v/>
      </c>
      <c r="C142" s="12" t="str">
        <f>IF(A142="","",C141+(C141*Assumptions!$B$17))</f>
        <v/>
      </c>
      <c r="D142" s="8" t="str">
        <f>IF(A142="","",D141+(D141*Assumptions!$B$11))</f>
        <v/>
      </c>
      <c r="E142" s="8" t="str">
        <f>IF(A142="","",E141+(E141*Assumptions!$B$11))</f>
        <v/>
      </c>
      <c r="F142" s="10" t="str">
        <f>IF(A142="","",(('Emissions Factors'!$B$6/'LPG Bi-Fuel Vehicles'!D142)*(0.65*(B142*C142)))/10^6)</f>
        <v/>
      </c>
      <c r="G142" s="10" t="str">
        <f>IF(A142="","",(('Emissions Factors'!$B$3/'LPG Bi-Fuel Vehicles'!E142)*(0.35*(B142*C142)))/10^6)</f>
        <v/>
      </c>
    </row>
    <row r="143" spans="1:7" x14ac:dyDescent="0.3">
      <c r="A143" t="str">
        <f>'Emission Assumption Summary'!A143</f>
        <v/>
      </c>
      <c r="B143" s="11" t="str">
        <f>IF(A143="","",'Summary Sheet'!R143)</f>
        <v/>
      </c>
      <c r="C143" s="12" t="str">
        <f>IF(A143="","",C142+(C142*Assumptions!$B$17))</f>
        <v/>
      </c>
      <c r="D143" s="8" t="str">
        <f>IF(A143="","",D142+(D142*Assumptions!$B$11))</f>
        <v/>
      </c>
      <c r="E143" s="8" t="str">
        <f>IF(A143="","",E142+(E142*Assumptions!$B$11))</f>
        <v/>
      </c>
      <c r="F143" s="10" t="str">
        <f>IF(A143="","",(('Emissions Factors'!$B$6/'LPG Bi-Fuel Vehicles'!D143)*(0.65*(B143*C143)))/10^6)</f>
        <v/>
      </c>
      <c r="G143" s="10" t="str">
        <f>IF(A143="","",(('Emissions Factors'!$B$3/'LPG Bi-Fuel Vehicles'!E143)*(0.35*(B143*C143)))/10^6)</f>
        <v/>
      </c>
    </row>
    <row r="144" spans="1:7" x14ac:dyDescent="0.3">
      <c r="A144" t="str">
        <f>'Emission Assumption Summary'!A144</f>
        <v/>
      </c>
      <c r="B144" s="11" t="str">
        <f>IF(A144="","",'Summary Sheet'!R144)</f>
        <v/>
      </c>
      <c r="C144" s="12" t="str">
        <f>IF(A144="","",C143+(C143*Assumptions!$B$17))</f>
        <v/>
      </c>
      <c r="D144" s="8" t="str">
        <f>IF(A144="","",D143+(D143*Assumptions!$B$11))</f>
        <v/>
      </c>
      <c r="E144" s="8" t="str">
        <f>IF(A144="","",E143+(E143*Assumptions!$B$11))</f>
        <v/>
      </c>
      <c r="F144" s="10" t="str">
        <f>IF(A144="","",(('Emissions Factors'!$B$6/'LPG Bi-Fuel Vehicles'!D144)*(0.65*(B144*C144)))/10^6)</f>
        <v/>
      </c>
      <c r="G144" s="10" t="str">
        <f>IF(A144="","",(('Emissions Factors'!$B$3/'LPG Bi-Fuel Vehicles'!E144)*(0.35*(B144*C144)))/10^6)</f>
        <v/>
      </c>
    </row>
    <row r="145" spans="1:7" x14ac:dyDescent="0.3">
      <c r="A145" t="str">
        <f>'Emission Assumption Summary'!A145</f>
        <v/>
      </c>
      <c r="B145" s="11" t="str">
        <f>IF(A145="","",'Summary Sheet'!R145)</f>
        <v/>
      </c>
      <c r="C145" s="12" t="str">
        <f>IF(A145="","",C144+(C144*Assumptions!$B$17))</f>
        <v/>
      </c>
      <c r="D145" s="8" t="str">
        <f>IF(A145="","",D144+(D144*Assumptions!$B$11))</f>
        <v/>
      </c>
      <c r="E145" s="8" t="str">
        <f>IF(A145="","",E144+(E144*Assumptions!$B$11))</f>
        <v/>
      </c>
      <c r="F145" s="10" t="str">
        <f>IF(A145="","",(('Emissions Factors'!$B$6/'LPG Bi-Fuel Vehicles'!D145)*(0.65*(B145*C145)))/10^6)</f>
        <v/>
      </c>
      <c r="G145" s="10" t="str">
        <f>IF(A145="","",(('Emissions Factors'!$B$3/'LPG Bi-Fuel Vehicles'!E145)*(0.35*(B145*C145)))/10^6)</f>
        <v/>
      </c>
    </row>
    <row r="146" spans="1:7" x14ac:dyDescent="0.3">
      <c r="A146" t="str">
        <f>'Emission Assumption Summary'!A146</f>
        <v/>
      </c>
      <c r="B146" s="11" t="str">
        <f>IF(A146="","",'Summary Sheet'!R146)</f>
        <v/>
      </c>
      <c r="C146" s="12" t="str">
        <f>IF(A146="","",C145+(C145*Assumptions!$B$17))</f>
        <v/>
      </c>
      <c r="D146" s="8" t="str">
        <f>IF(A146="","",D145+(D145*Assumptions!$B$11))</f>
        <v/>
      </c>
      <c r="E146" s="8" t="str">
        <f>IF(A146="","",E145+(E145*Assumptions!$B$11))</f>
        <v/>
      </c>
      <c r="F146" s="10" t="str">
        <f>IF(A146="","",(('Emissions Factors'!$B$6/'LPG Bi-Fuel Vehicles'!D146)*(0.65*(B146*C146)))/10^6)</f>
        <v/>
      </c>
      <c r="G146" s="10" t="str">
        <f>IF(A146="","",(('Emissions Factors'!$B$3/'LPG Bi-Fuel Vehicles'!E146)*(0.35*(B146*C146)))/10^6)</f>
        <v/>
      </c>
    </row>
    <row r="147" spans="1:7" x14ac:dyDescent="0.3">
      <c r="A147" t="str">
        <f>'Emission Assumption Summary'!A147</f>
        <v/>
      </c>
      <c r="B147" s="11" t="str">
        <f>IF(A147="","",'Summary Sheet'!R147)</f>
        <v/>
      </c>
      <c r="C147" s="12" t="str">
        <f>IF(A147="","",C146+(C146*Assumptions!$B$17))</f>
        <v/>
      </c>
      <c r="D147" s="8" t="str">
        <f>IF(A147="","",D146+(D146*Assumptions!$B$11))</f>
        <v/>
      </c>
      <c r="E147" s="8" t="str">
        <f>IF(A147="","",E146+(E146*Assumptions!$B$11))</f>
        <v/>
      </c>
      <c r="F147" s="10" t="str">
        <f>IF(A147="","",(('Emissions Factors'!$B$6/'LPG Bi-Fuel Vehicles'!D147)*(0.65*(B147*C147)))/10^6)</f>
        <v/>
      </c>
      <c r="G147" s="10" t="str">
        <f>IF(A147="","",(('Emissions Factors'!$B$3/'LPG Bi-Fuel Vehicles'!E147)*(0.35*(B147*C147)))/10^6)</f>
        <v/>
      </c>
    </row>
    <row r="148" spans="1:7" x14ac:dyDescent="0.3">
      <c r="A148" t="str">
        <f>'Emission Assumption Summary'!A148</f>
        <v/>
      </c>
      <c r="B148" s="11" t="str">
        <f>IF(A148="","",'Summary Sheet'!R148)</f>
        <v/>
      </c>
      <c r="C148" s="12" t="str">
        <f>IF(A148="","",C147+(C147*Assumptions!$B$17))</f>
        <v/>
      </c>
      <c r="D148" s="8" t="str">
        <f>IF(A148="","",D147+(D147*Assumptions!$B$11))</f>
        <v/>
      </c>
      <c r="E148" s="8" t="str">
        <f>IF(A148="","",E147+(E147*Assumptions!$B$11))</f>
        <v/>
      </c>
      <c r="F148" s="10" t="str">
        <f>IF(A148="","",(('Emissions Factors'!$B$6/'LPG Bi-Fuel Vehicles'!D148)*(0.65*(B148*C148)))/10^6)</f>
        <v/>
      </c>
      <c r="G148" s="10" t="str">
        <f>IF(A148="","",(('Emissions Factors'!$B$3/'LPG Bi-Fuel Vehicles'!E148)*(0.35*(B148*C148)))/10^6)</f>
        <v/>
      </c>
    </row>
    <row r="149" spans="1:7" x14ac:dyDescent="0.3">
      <c r="A149" t="str">
        <f>'Emission Assumption Summary'!A149</f>
        <v/>
      </c>
      <c r="B149" s="11" t="str">
        <f>IF(A149="","",'Summary Sheet'!R149)</f>
        <v/>
      </c>
      <c r="C149" s="12" t="str">
        <f>IF(A149="","",C148+(C148*Assumptions!$B$17))</f>
        <v/>
      </c>
      <c r="D149" s="8" t="str">
        <f>IF(A149="","",D148+(D148*Assumptions!$B$11))</f>
        <v/>
      </c>
      <c r="E149" s="8" t="str">
        <f>IF(A149="","",E148+(E148*Assumptions!$B$11))</f>
        <v/>
      </c>
      <c r="F149" s="10" t="str">
        <f>IF(A149="","",(('Emissions Factors'!$B$6/'LPG Bi-Fuel Vehicles'!D149)*(0.65*(B149*C149)))/10^6)</f>
        <v/>
      </c>
      <c r="G149" s="10" t="str">
        <f>IF(A149="","",(('Emissions Factors'!$B$3/'LPG Bi-Fuel Vehicles'!E149)*(0.35*(B149*C149)))/10^6)</f>
        <v/>
      </c>
    </row>
    <row r="150" spans="1:7" x14ac:dyDescent="0.3">
      <c r="A150" t="str">
        <f>'Emission Assumption Summary'!A150</f>
        <v/>
      </c>
      <c r="B150" s="11" t="str">
        <f>IF(A150="","",'Summary Sheet'!R150)</f>
        <v/>
      </c>
      <c r="C150" s="12" t="str">
        <f>IF(A150="","",C149+(C149*Assumptions!$B$17))</f>
        <v/>
      </c>
      <c r="D150" s="8" t="str">
        <f>IF(A150="","",D149+(D149*Assumptions!$B$11))</f>
        <v/>
      </c>
      <c r="E150" s="8" t="str">
        <f>IF(A150="","",E149+(E149*Assumptions!$B$11))</f>
        <v/>
      </c>
      <c r="F150" s="10" t="str">
        <f>IF(A150="","",(('Emissions Factors'!$B$6/'LPG Bi-Fuel Vehicles'!D150)*(0.65*(B150*C150)))/10^6)</f>
        <v/>
      </c>
      <c r="G150" s="10" t="str">
        <f>IF(A150="","",(('Emissions Factors'!$B$3/'LPG Bi-Fuel Vehicles'!E150)*(0.35*(B150*C150)))/10^6)</f>
        <v/>
      </c>
    </row>
    <row r="151" spans="1:7" x14ac:dyDescent="0.3">
      <c r="A151" t="str">
        <f>'Emission Assumption Summary'!A151</f>
        <v/>
      </c>
      <c r="B151" s="11" t="str">
        <f>IF(A151="","",'Summary Sheet'!R151)</f>
        <v/>
      </c>
      <c r="C151" s="12" t="str">
        <f>IF(A151="","",C150+(C150*Assumptions!$B$17))</f>
        <v/>
      </c>
      <c r="D151" s="8" t="str">
        <f>IF(A151="","",D150+(D150*Assumptions!$B$11))</f>
        <v/>
      </c>
      <c r="E151" s="8" t="str">
        <f>IF(A151="","",E150+(E150*Assumptions!$B$11))</f>
        <v/>
      </c>
      <c r="F151" s="10" t="str">
        <f>IF(A151="","",(('Emissions Factors'!$B$6/'LPG Bi-Fuel Vehicles'!D151)*(0.65*(B151*C151)))/10^6)</f>
        <v/>
      </c>
      <c r="G151" s="10" t="str">
        <f>IF(A151="","",(('Emissions Factors'!$B$3/'LPG Bi-Fuel Vehicles'!E151)*(0.35*(B151*C151)))/10^6)</f>
        <v/>
      </c>
    </row>
    <row r="152" spans="1:7" x14ac:dyDescent="0.3">
      <c r="A152" t="str">
        <f>'Emission Assumption Summary'!A152</f>
        <v/>
      </c>
      <c r="B152" s="11" t="str">
        <f>IF(A152="","",'Summary Sheet'!R152)</f>
        <v/>
      </c>
      <c r="C152" s="12" t="str">
        <f>IF(A152="","",C151+(C151*Assumptions!$B$17))</f>
        <v/>
      </c>
      <c r="D152" s="8" t="str">
        <f>IF(A152="","",D151+(D151*Assumptions!$B$11))</f>
        <v/>
      </c>
      <c r="E152" s="8" t="str">
        <f>IF(A152="","",E151+(E151*Assumptions!$B$11))</f>
        <v/>
      </c>
      <c r="F152" s="10" t="str">
        <f>IF(A152="","",(('Emissions Factors'!$B$6/'LPG Bi-Fuel Vehicles'!D152)*(0.65*(B152*C152)))/10^6)</f>
        <v/>
      </c>
      <c r="G152" s="10" t="str">
        <f>IF(A152="","",(('Emissions Factors'!$B$3/'LPG Bi-Fuel Vehicles'!E152)*(0.35*(B152*C152)))/10^6)</f>
        <v/>
      </c>
    </row>
    <row r="153" spans="1:7" x14ac:dyDescent="0.3">
      <c r="A153" t="str">
        <f>'Emission Assumption Summary'!A153</f>
        <v/>
      </c>
      <c r="B153" s="11" t="str">
        <f>IF(A153="","",'Summary Sheet'!R153)</f>
        <v/>
      </c>
      <c r="C153" s="12" t="str">
        <f>IF(A153="","",C152+(C152*Assumptions!$B$17))</f>
        <v/>
      </c>
      <c r="D153" s="8" t="str">
        <f>IF(A153="","",D152+(D152*Assumptions!$B$11))</f>
        <v/>
      </c>
      <c r="E153" s="8" t="str">
        <f>IF(A153="","",E152+(E152*Assumptions!$B$11))</f>
        <v/>
      </c>
      <c r="F153" s="10" t="str">
        <f>IF(A153="","",(('Emissions Factors'!$B$6/'LPG Bi-Fuel Vehicles'!D153)*(0.65*(B153*C153)))/10^6)</f>
        <v/>
      </c>
      <c r="G153" s="10" t="str">
        <f>IF(A153="","",(('Emissions Factors'!$B$3/'LPG Bi-Fuel Vehicles'!E153)*(0.35*(B153*C153)))/10^6)</f>
        <v/>
      </c>
    </row>
    <row r="154" spans="1:7" x14ac:dyDescent="0.3">
      <c r="A154" t="str">
        <f>'Emission Assumption Summary'!A154</f>
        <v/>
      </c>
      <c r="B154" s="11" t="str">
        <f>IF(A154="","",'Summary Sheet'!R154)</f>
        <v/>
      </c>
      <c r="C154" s="12" t="str">
        <f>IF(A154="","",C153+(C153*Assumptions!$B$17))</f>
        <v/>
      </c>
      <c r="D154" s="8" t="str">
        <f>IF(A154="","",D153+(D153*Assumptions!$B$11))</f>
        <v/>
      </c>
      <c r="E154" s="8" t="str">
        <f>IF(A154="","",E153+(E153*Assumptions!$B$11))</f>
        <v/>
      </c>
      <c r="F154" s="10" t="str">
        <f>IF(A154="","",(('Emissions Factors'!$B$6/'LPG Bi-Fuel Vehicles'!D154)*(0.65*(B154*C154)))/10^6)</f>
        <v/>
      </c>
      <c r="G154" s="10" t="str">
        <f>IF(A154="","",(('Emissions Factors'!$B$3/'LPG Bi-Fuel Vehicles'!E154)*(0.35*(B154*C154)))/10^6)</f>
        <v/>
      </c>
    </row>
    <row r="155" spans="1:7" x14ac:dyDescent="0.3">
      <c r="A155" t="str">
        <f>'Emission Assumption Summary'!A155</f>
        <v/>
      </c>
      <c r="B155" s="11" t="str">
        <f>IF(A155="","",'Summary Sheet'!R155)</f>
        <v/>
      </c>
      <c r="C155" s="12" t="str">
        <f>IF(A155="","",C154+(C154*Assumptions!$B$17))</f>
        <v/>
      </c>
      <c r="D155" s="8" t="str">
        <f>IF(A155="","",D154+(D154*Assumptions!$B$11))</f>
        <v/>
      </c>
      <c r="E155" s="8" t="str">
        <f>IF(A155="","",E154+(E154*Assumptions!$B$11))</f>
        <v/>
      </c>
      <c r="F155" s="10" t="str">
        <f>IF(A155="","",(('Emissions Factors'!$B$6/'LPG Bi-Fuel Vehicles'!D155)*(0.65*(B155*C155)))/10^6)</f>
        <v/>
      </c>
      <c r="G155" s="10" t="str">
        <f>IF(A155="","",(('Emissions Factors'!$B$3/'LPG Bi-Fuel Vehicles'!E155)*(0.35*(B155*C155)))/10^6)</f>
        <v/>
      </c>
    </row>
    <row r="156" spans="1:7" x14ac:dyDescent="0.3">
      <c r="A156" t="str">
        <f>'Emission Assumption Summary'!A156</f>
        <v/>
      </c>
      <c r="B156" s="11" t="str">
        <f>IF(A156="","",'Summary Sheet'!R156)</f>
        <v/>
      </c>
      <c r="C156" s="12" t="str">
        <f>IF(A156="","",C155+(C155*Assumptions!$B$17))</f>
        <v/>
      </c>
      <c r="D156" s="8" t="str">
        <f>IF(A156="","",D155+(D155*Assumptions!$B$11))</f>
        <v/>
      </c>
      <c r="E156" s="8" t="str">
        <f>IF(A156="","",E155+(E155*Assumptions!$B$11))</f>
        <v/>
      </c>
      <c r="F156" s="10" t="str">
        <f>IF(A156="","",(('Emissions Factors'!$B$6/'LPG Bi-Fuel Vehicles'!D156)*(0.65*(B156*C156)))/10^6)</f>
        <v/>
      </c>
      <c r="G156" s="10" t="str">
        <f>IF(A156="","",(('Emissions Factors'!$B$3/'LPG Bi-Fuel Vehicles'!E156)*(0.35*(B156*C156)))/10^6)</f>
        <v/>
      </c>
    </row>
    <row r="157" spans="1:7" x14ac:dyDescent="0.3">
      <c r="A157" t="str">
        <f>'Emission Assumption Summary'!A157</f>
        <v/>
      </c>
      <c r="B157" s="11" t="str">
        <f>IF(A157="","",'Summary Sheet'!R157)</f>
        <v/>
      </c>
      <c r="C157" s="12" t="str">
        <f>IF(A157="","",C156+(C156*Assumptions!$B$17))</f>
        <v/>
      </c>
      <c r="D157" s="8" t="str">
        <f>IF(A157="","",D156+(D156*Assumptions!$B$11))</f>
        <v/>
      </c>
      <c r="E157" s="8" t="str">
        <f>IF(A157="","",E156+(E156*Assumptions!$B$11))</f>
        <v/>
      </c>
      <c r="F157" s="10" t="str">
        <f>IF(A157="","",(('Emissions Factors'!$B$6/'LPG Bi-Fuel Vehicles'!D157)*(0.65*(B157*C157)))/10^6)</f>
        <v/>
      </c>
      <c r="G157" s="10" t="str">
        <f>IF(A157="","",(('Emissions Factors'!$B$3/'LPG Bi-Fuel Vehicles'!E157)*(0.35*(B157*C157)))/10^6)</f>
        <v/>
      </c>
    </row>
    <row r="158" spans="1:7" x14ac:dyDescent="0.3">
      <c r="A158" t="str">
        <f>'Emission Assumption Summary'!A158</f>
        <v/>
      </c>
      <c r="B158" s="11" t="str">
        <f>IF(A158="","",'Summary Sheet'!R158)</f>
        <v/>
      </c>
      <c r="C158" s="12" t="str">
        <f>IF(A158="","",C157+(C157*Assumptions!$B$17))</f>
        <v/>
      </c>
      <c r="D158" s="8" t="str">
        <f>IF(A158="","",D157+(D157*Assumptions!$B$11))</f>
        <v/>
      </c>
      <c r="E158" s="8" t="str">
        <f>IF(A158="","",E157+(E157*Assumptions!$B$11))</f>
        <v/>
      </c>
      <c r="F158" s="10" t="str">
        <f>IF(A158="","",(('Emissions Factors'!$B$6/'LPG Bi-Fuel Vehicles'!D158)*(0.65*(B158*C158)))/10^6)</f>
        <v/>
      </c>
      <c r="G158" s="10" t="str">
        <f>IF(A158="","",(('Emissions Factors'!$B$3/'LPG Bi-Fuel Vehicles'!E158)*(0.35*(B158*C158)))/10^6)</f>
        <v/>
      </c>
    </row>
    <row r="159" spans="1:7" x14ac:dyDescent="0.3">
      <c r="A159" t="str">
        <f>'Emission Assumption Summary'!A159</f>
        <v/>
      </c>
      <c r="B159" s="11" t="str">
        <f>IF(A159="","",'Summary Sheet'!R159)</f>
        <v/>
      </c>
      <c r="C159" s="12" t="str">
        <f>IF(A159="","",C158+(C158*Assumptions!$B$17))</f>
        <v/>
      </c>
      <c r="D159" s="8" t="str">
        <f>IF(A159="","",D158+(D158*Assumptions!$B$11))</f>
        <v/>
      </c>
      <c r="E159" s="8" t="str">
        <f>IF(A159="","",E158+(E158*Assumptions!$B$11))</f>
        <v/>
      </c>
      <c r="F159" s="10" t="str">
        <f>IF(A159="","",(('Emissions Factors'!$B$6/'LPG Bi-Fuel Vehicles'!D159)*(0.65*(B159*C159)))/10^6)</f>
        <v/>
      </c>
      <c r="G159" s="10" t="str">
        <f>IF(A159="","",(('Emissions Factors'!$B$3/'LPG Bi-Fuel Vehicles'!E159)*(0.35*(B159*C159)))/10^6)</f>
        <v/>
      </c>
    </row>
    <row r="160" spans="1:7" x14ac:dyDescent="0.3">
      <c r="A160" t="str">
        <f>'Emission Assumption Summary'!A160</f>
        <v/>
      </c>
      <c r="B160" s="11" t="str">
        <f>IF(A160="","",'Summary Sheet'!R160)</f>
        <v/>
      </c>
      <c r="C160" s="12" t="str">
        <f>IF(A160="","",C159+(C159*Assumptions!$B$17))</f>
        <v/>
      </c>
      <c r="D160" s="8" t="str">
        <f>IF(A160="","",D159+(D159*Assumptions!$B$11))</f>
        <v/>
      </c>
      <c r="E160" s="8" t="str">
        <f>IF(A160="","",E159+(E159*Assumptions!$B$11))</f>
        <v/>
      </c>
      <c r="F160" s="10" t="str">
        <f>IF(A160="","",(('Emissions Factors'!$B$6/'LPG Bi-Fuel Vehicles'!D160)*(0.65*(B160*C160)))/10^6)</f>
        <v/>
      </c>
      <c r="G160" s="10" t="str">
        <f>IF(A160="","",(('Emissions Factors'!$B$3/'LPG Bi-Fuel Vehicles'!E160)*(0.35*(B160*C160)))/10^6)</f>
        <v/>
      </c>
    </row>
    <row r="161" spans="1:7" x14ac:dyDescent="0.3">
      <c r="A161" t="str">
        <f>'Emission Assumption Summary'!A161</f>
        <v/>
      </c>
      <c r="B161" s="11" t="str">
        <f>IF(A161="","",'Summary Sheet'!R161)</f>
        <v/>
      </c>
      <c r="C161" s="12" t="str">
        <f>IF(A161="","",C160+(C160*Assumptions!$B$17))</f>
        <v/>
      </c>
      <c r="D161" s="8" t="str">
        <f>IF(A161="","",D160+(D160*Assumptions!$B$11))</f>
        <v/>
      </c>
      <c r="E161" s="8" t="str">
        <f>IF(A161="","",E160+(E160*Assumptions!$B$11))</f>
        <v/>
      </c>
      <c r="F161" s="10" t="str">
        <f>IF(A161="","",(('Emissions Factors'!$B$6/'LPG Bi-Fuel Vehicles'!D161)*(0.65*(B161*C161)))/10^6)</f>
        <v/>
      </c>
      <c r="G161" s="10" t="str">
        <f>IF(A161="","",(('Emissions Factors'!$B$3/'LPG Bi-Fuel Vehicles'!E161)*(0.35*(B161*C161)))/10^6)</f>
        <v/>
      </c>
    </row>
    <row r="162" spans="1:7" x14ac:dyDescent="0.3">
      <c r="A162" t="str">
        <f>'Emission Assumption Summary'!A162</f>
        <v/>
      </c>
      <c r="B162" s="11" t="str">
        <f>IF(A162="","",'Summary Sheet'!R162)</f>
        <v/>
      </c>
      <c r="C162" s="12" t="str">
        <f>IF(A162="","",C161+(C161*Assumptions!$B$17))</f>
        <v/>
      </c>
      <c r="D162" s="8" t="str">
        <f>IF(A162="","",D161+(D161*Assumptions!$B$11))</f>
        <v/>
      </c>
      <c r="E162" s="8" t="str">
        <f>IF(A162="","",E161+(E161*Assumptions!$B$11))</f>
        <v/>
      </c>
      <c r="F162" s="10" t="str">
        <f>IF(A162="","",(('Emissions Factors'!$B$6/'LPG Bi-Fuel Vehicles'!D162)*(0.65*(B162*C162)))/10^6)</f>
        <v/>
      </c>
      <c r="G162" s="10" t="str">
        <f>IF(A162="","",(('Emissions Factors'!$B$3/'LPG Bi-Fuel Vehicles'!E162)*(0.35*(B162*C162)))/10^6)</f>
        <v/>
      </c>
    </row>
    <row r="163" spans="1:7" x14ac:dyDescent="0.3">
      <c r="A163" t="str">
        <f>'Emission Assumption Summary'!A163</f>
        <v/>
      </c>
      <c r="B163" s="11" t="str">
        <f>IF(A163="","",'Summary Sheet'!R163)</f>
        <v/>
      </c>
      <c r="C163" s="12" t="str">
        <f>IF(A163="","",C162+(C162*Assumptions!$B$17))</f>
        <v/>
      </c>
      <c r="D163" s="8" t="str">
        <f>IF(A163="","",D162+(D162*Assumptions!$B$11))</f>
        <v/>
      </c>
      <c r="E163" s="8" t="str">
        <f>IF(A163="","",E162+(E162*Assumptions!$B$11))</f>
        <v/>
      </c>
      <c r="F163" s="10" t="str">
        <f>IF(A163="","",(('Emissions Factors'!$B$6/'LPG Bi-Fuel Vehicles'!D163)*(0.65*(B163*C163)))/10^6)</f>
        <v/>
      </c>
      <c r="G163" s="10" t="str">
        <f>IF(A163="","",(('Emissions Factors'!$B$3/'LPG Bi-Fuel Vehicles'!E163)*(0.35*(B163*C163)))/10^6)</f>
        <v/>
      </c>
    </row>
    <row r="164" spans="1:7" x14ac:dyDescent="0.3">
      <c r="A164" t="str">
        <f>'Emission Assumption Summary'!A164</f>
        <v/>
      </c>
      <c r="B164" s="11" t="str">
        <f>IF(A164="","",'Summary Sheet'!R164)</f>
        <v/>
      </c>
      <c r="C164" s="12" t="str">
        <f>IF(A164="","",C163+(C163*Assumptions!$B$17))</f>
        <v/>
      </c>
      <c r="D164" s="8" t="str">
        <f>IF(A164="","",D163+(D163*Assumptions!$B$11))</f>
        <v/>
      </c>
      <c r="E164" s="8" t="str">
        <f>IF(A164="","",E163+(E163*Assumptions!$B$11))</f>
        <v/>
      </c>
      <c r="F164" s="10" t="str">
        <f>IF(A164="","",(('Emissions Factors'!$B$6/'LPG Bi-Fuel Vehicles'!D164)*(0.65*(B164*C164)))/10^6)</f>
        <v/>
      </c>
      <c r="G164" s="10" t="str">
        <f>IF(A164="","",(('Emissions Factors'!$B$3/'LPG Bi-Fuel Vehicles'!E164)*(0.35*(B164*C164)))/10^6)</f>
        <v/>
      </c>
    </row>
    <row r="165" spans="1:7" x14ac:dyDescent="0.3">
      <c r="A165" t="str">
        <f>'Emission Assumption Summary'!A165</f>
        <v/>
      </c>
      <c r="B165" s="11" t="str">
        <f>IF(A165="","",'Summary Sheet'!R165)</f>
        <v/>
      </c>
      <c r="C165" s="12" t="str">
        <f>IF(A165="","",C164+(C164*Assumptions!$B$17))</f>
        <v/>
      </c>
      <c r="D165" s="8" t="str">
        <f>IF(A165="","",D164+(D164*Assumptions!$B$11))</f>
        <v/>
      </c>
      <c r="E165" s="8" t="str">
        <f>IF(A165="","",E164+(E164*Assumptions!$B$11))</f>
        <v/>
      </c>
      <c r="F165" s="10" t="str">
        <f>IF(A165="","",(('Emissions Factors'!$B$6/'LPG Bi-Fuel Vehicles'!D165)*(0.65*(B165*C165)))/10^6)</f>
        <v/>
      </c>
      <c r="G165" s="10" t="str">
        <f>IF(A165="","",(('Emissions Factors'!$B$3/'LPG Bi-Fuel Vehicles'!E165)*(0.35*(B165*C165)))/10^6)</f>
        <v/>
      </c>
    </row>
    <row r="166" spans="1:7" x14ac:dyDescent="0.3">
      <c r="A166" t="str">
        <f>'Emission Assumption Summary'!A166</f>
        <v/>
      </c>
      <c r="B166" s="11" t="str">
        <f>IF(A166="","",'Summary Sheet'!R166)</f>
        <v/>
      </c>
      <c r="C166" s="12" t="str">
        <f>IF(A166="","",C165+(C165*Assumptions!$B$17))</f>
        <v/>
      </c>
      <c r="D166" s="8" t="str">
        <f>IF(A166="","",D165+(D165*Assumptions!$B$11))</f>
        <v/>
      </c>
      <c r="E166" s="8" t="str">
        <f>IF(A166="","",E165+(E165*Assumptions!$B$11))</f>
        <v/>
      </c>
      <c r="F166" s="10" t="str">
        <f>IF(A166="","",(('Emissions Factors'!$B$6/'LPG Bi-Fuel Vehicles'!D166)*(0.65*(B166*C166)))/10^6)</f>
        <v/>
      </c>
      <c r="G166" s="10" t="str">
        <f>IF(A166="","",(('Emissions Factors'!$B$3/'LPG Bi-Fuel Vehicles'!E166)*(0.35*(B166*C166)))/10^6)</f>
        <v/>
      </c>
    </row>
    <row r="167" spans="1:7" x14ac:dyDescent="0.3">
      <c r="A167" t="str">
        <f>'Emission Assumption Summary'!A167</f>
        <v/>
      </c>
      <c r="B167" s="11" t="str">
        <f>IF(A167="","",'Summary Sheet'!R167)</f>
        <v/>
      </c>
      <c r="C167" s="12" t="str">
        <f>IF(A167="","",C166+(C166*Assumptions!$B$17))</f>
        <v/>
      </c>
      <c r="D167" s="8" t="str">
        <f>IF(A167="","",D166+(D166*Assumptions!$B$11))</f>
        <v/>
      </c>
      <c r="E167" s="8" t="str">
        <f>IF(A167="","",E166+(E166*Assumptions!$B$11))</f>
        <v/>
      </c>
      <c r="F167" s="10" t="str">
        <f>IF(A167="","",(('Emissions Factors'!$B$6/'LPG Bi-Fuel Vehicles'!D167)*(0.65*(B167*C167)))/10^6)</f>
        <v/>
      </c>
      <c r="G167" s="10" t="str">
        <f>IF(A167="","",(('Emissions Factors'!$B$3/'LPG Bi-Fuel Vehicles'!E167)*(0.35*(B167*C167)))/10^6)</f>
        <v/>
      </c>
    </row>
    <row r="168" spans="1:7" x14ac:dyDescent="0.3">
      <c r="A168" t="str">
        <f>'Emission Assumption Summary'!A168</f>
        <v/>
      </c>
      <c r="B168" s="11" t="str">
        <f>IF(A168="","",'Summary Sheet'!R168)</f>
        <v/>
      </c>
      <c r="C168" s="12" t="str">
        <f>IF(A168="","",C167+(C167*Assumptions!$B$17))</f>
        <v/>
      </c>
      <c r="D168" s="8" t="str">
        <f>IF(A168="","",D167+(D167*Assumptions!$B$11))</f>
        <v/>
      </c>
      <c r="E168" s="8" t="str">
        <f>IF(A168="","",E167+(E167*Assumptions!$B$11))</f>
        <v/>
      </c>
      <c r="F168" s="10" t="str">
        <f>IF(A168="","",(('Emissions Factors'!$B$6/'LPG Bi-Fuel Vehicles'!D168)*(0.65*(B168*C168)))/10^6)</f>
        <v/>
      </c>
      <c r="G168" s="10" t="str">
        <f>IF(A168="","",(('Emissions Factors'!$B$3/'LPG Bi-Fuel Vehicles'!E168)*(0.35*(B168*C168)))/10^6)</f>
        <v/>
      </c>
    </row>
    <row r="169" spans="1:7" x14ac:dyDescent="0.3">
      <c r="A169" t="str">
        <f>'Emission Assumption Summary'!A169</f>
        <v/>
      </c>
      <c r="B169" s="11" t="str">
        <f>IF(A169="","",'Summary Sheet'!R169)</f>
        <v/>
      </c>
      <c r="C169" s="12" t="str">
        <f>IF(A169="","",C168+(C168*Assumptions!$B$17))</f>
        <v/>
      </c>
      <c r="D169" s="8" t="str">
        <f>IF(A169="","",D168+(D168*Assumptions!$B$11))</f>
        <v/>
      </c>
      <c r="E169" s="8" t="str">
        <f>IF(A169="","",E168+(E168*Assumptions!$B$11))</f>
        <v/>
      </c>
      <c r="F169" s="10" t="str">
        <f>IF(A169="","",(('Emissions Factors'!$B$6/'LPG Bi-Fuel Vehicles'!D169)*(0.65*(B169*C169)))/10^6)</f>
        <v/>
      </c>
      <c r="G169" s="10" t="str">
        <f>IF(A169="","",(('Emissions Factors'!$B$3/'LPG Bi-Fuel Vehicles'!E169)*(0.35*(B169*C169)))/10^6)</f>
        <v/>
      </c>
    </row>
    <row r="170" spans="1:7" x14ac:dyDescent="0.3">
      <c r="A170" t="str">
        <f>'Emission Assumption Summary'!A170</f>
        <v/>
      </c>
      <c r="B170" s="11" t="str">
        <f>IF(A170="","",'Summary Sheet'!R170)</f>
        <v/>
      </c>
      <c r="C170" s="12" t="str">
        <f>IF(A170="","",C169+(C169*Assumptions!$B$17))</f>
        <v/>
      </c>
      <c r="D170" s="8" t="str">
        <f>IF(A170="","",D169+(D169*Assumptions!$B$11))</f>
        <v/>
      </c>
      <c r="E170" s="8" t="str">
        <f>IF(A170="","",E169+(E169*Assumptions!$B$11))</f>
        <v/>
      </c>
      <c r="F170" s="10" t="str">
        <f>IF(A170="","",(('Emissions Factors'!$B$6/'LPG Bi-Fuel Vehicles'!D170)*(0.65*(B170*C170)))/10^6)</f>
        <v/>
      </c>
      <c r="G170" s="10" t="str">
        <f>IF(A170="","",(('Emissions Factors'!$B$3/'LPG Bi-Fuel Vehicles'!E170)*(0.35*(B170*C170)))/10^6)</f>
        <v/>
      </c>
    </row>
    <row r="171" spans="1:7" x14ac:dyDescent="0.3">
      <c r="A171" t="str">
        <f>'Emission Assumption Summary'!A171</f>
        <v/>
      </c>
      <c r="B171" s="11" t="str">
        <f>IF(A171="","",'Summary Sheet'!R171)</f>
        <v/>
      </c>
      <c r="C171" s="12" t="str">
        <f>IF(A171="","",C170+(C170*Assumptions!$B$17))</f>
        <v/>
      </c>
      <c r="D171" s="8" t="str">
        <f>IF(A171="","",D170+(D170*Assumptions!$B$11))</f>
        <v/>
      </c>
      <c r="E171" s="8" t="str">
        <f>IF(A171="","",E170+(E170*Assumptions!$B$11))</f>
        <v/>
      </c>
      <c r="F171" s="10" t="str">
        <f>IF(A171="","",(('Emissions Factors'!$B$6/'LPG Bi-Fuel Vehicles'!D171)*(0.65*(B171*C171)))/10^6)</f>
        <v/>
      </c>
      <c r="G171" s="10" t="str">
        <f>IF(A171="","",(('Emissions Factors'!$B$3/'LPG Bi-Fuel Vehicles'!E171)*(0.35*(B171*C171)))/10^6)</f>
        <v/>
      </c>
    </row>
    <row r="172" spans="1:7" x14ac:dyDescent="0.3">
      <c r="A172" t="str">
        <f>'Emission Assumption Summary'!A172</f>
        <v/>
      </c>
      <c r="B172" s="11" t="str">
        <f>IF(A172="","",'Summary Sheet'!R172)</f>
        <v/>
      </c>
      <c r="C172" s="12" t="str">
        <f>IF(A172="","",C171+(C171*Assumptions!$B$17))</f>
        <v/>
      </c>
      <c r="D172" s="8" t="str">
        <f>IF(A172="","",D171+(D171*Assumptions!$B$11))</f>
        <v/>
      </c>
      <c r="E172" s="8" t="str">
        <f>IF(A172="","",E171+(E171*Assumptions!$B$11))</f>
        <v/>
      </c>
      <c r="F172" s="10" t="str">
        <f>IF(A172="","",(('Emissions Factors'!$B$6/'LPG Bi-Fuel Vehicles'!D172)*(0.65*(B172*C172)))/10^6)</f>
        <v/>
      </c>
      <c r="G172" s="10" t="str">
        <f>IF(A172="","",(('Emissions Factors'!$B$3/'LPG Bi-Fuel Vehicles'!E172)*(0.35*(B172*C172)))/10^6)</f>
        <v/>
      </c>
    </row>
    <row r="173" spans="1:7" x14ac:dyDescent="0.3">
      <c r="A173" t="str">
        <f>'Emission Assumption Summary'!A173</f>
        <v/>
      </c>
      <c r="B173" s="11" t="str">
        <f>IF(A173="","",'Summary Sheet'!R173)</f>
        <v/>
      </c>
      <c r="C173" s="12" t="str">
        <f>IF(A173="","",C172+(C172*Assumptions!$B$17))</f>
        <v/>
      </c>
      <c r="D173" s="8" t="str">
        <f>IF(A173="","",D172+(D172*Assumptions!$B$11))</f>
        <v/>
      </c>
      <c r="E173" s="8" t="str">
        <f>IF(A173="","",E172+(E172*Assumptions!$B$11))</f>
        <v/>
      </c>
      <c r="F173" s="10" t="str">
        <f>IF(A173="","",(('Emissions Factors'!$B$6/'LPG Bi-Fuel Vehicles'!D173)*(0.65*(B173*C173)))/10^6)</f>
        <v/>
      </c>
      <c r="G173" s="10" t="str">
        <f>IF(A173="","",(('Emissions Factors'!$B$3/'LPG Bi-Fuel Vehicles'!E173)*(0.35*(B173*C173)))/10^6)</f>
        <v/>
      </c>
    </row>
    <row r="174" spans="1:7" x14ac:dyDescent="0.3">
      <c r="A174" t="str">
        <f>'Emission Assumption Summary'!A174</f>
        <v/>
      </c>
      <c r="B174" s="11" t="str">
        <f>IF(A174="","",'Summary Sheet'!R174)</f>
        <v/>
      </c>
      <c r="C174" s="12" t="str">
        <f>IF(A174="","",C173+(C173*Assumptions!$B$17))</f>
        <v/>
      </c>
      <c r="D174" s="8" t="str">
        <f>IF(A174="","",D173+(D173*Assumptions!$B$11))</f>
        <v/>
      </c>
      <c r="E174" s="8" t="str">
        <f>IF(A174="","",E173+(E173*Assumptions!$B$11))</f>
        <v/>
      </c>
      <c r="F174" s="10" t="str">
        <f>IF(A174="","",(('Emissions Factors'!$B$6/'LPG Bi-Fuel Vehicles'!D174)*(0.65*(B174*C174)))/10^6)</f>
        <v/>
      </c>
      <c r="G174" s="10" t="str">
        <f>IF(A174="","",(('Emissions Factors'!$B$3/'LPG Bi-Fuel Vehicles'!E174)*(0.35*(B174*C174)))/10^6)</f>
        <v/>
      </c>
    </row>
    <row r="175" spans="1:7" x14ac:dyDescent="0.3">
      <c r="A175" t="str">
        <f>'Emission Assumption Summary'!A175</f>
        <v/>
      </c>
      <c r="B175" s="11" t="str">
        <f>IF(A175="","",'Summary Sheet'!R175)</f>
        <v/>
      </c>
      <c r="C175" s="12" t="str">
        <f>IF(A175="","",C174+(C174*Assumptions!$B$17))</f>
        <v/>
      </c>
      <c r="D175" s="8" t="str">
        <f>IF(A175="","",D174+(D174*Assumptions!$B$11))</f>
        <v/>
      </c>
      <c r="E175" s="8" t="str">
        <f>IF(A175="","",E174+(E174*Assumptions!$B$11))</f>
        <v/>
      </c>
      <c r="F175" s="10" t="str">
        <f>IF(A175="","",(('Emissions Factors'!$B$6/'LPG Bi-Fuel Vehicles'!D175)*(0.65*(B175*C175)))/10^6)</f>
        <v/>
      </c>
      <c r="G175" s="10" t="str">
        <f>IF(A175="","",(('Emissions Factors'!$B$3/'LPG Bi-Fuel Vehicles'!E175)*(0.35*(B175*C175)))/10^6)</f>
        <v/>
      </c>
    </row>
    <row r="176" spans="1:7" x14ac:dyDescent="0.3">
      <c r="A176" t="str">
        <f>'Emission Assumption Summary'!A176</f>
        <v/>
      </c>
      <c r="B176" s="11" t="str">
        <f>IF(A176="","",'Summary Sheet'!R176)</f>
        <v/>
      </c>
      <c r="C176" s="12" t="str">
        <f>IF(A176="","",C175+(C175*Assumptions!$B$17))</f>
        <v/>
      </c>
      <c r="D176" s="8" t="str">
        <f>IF(A176="","",D175+(D175*Assumptions!$B$11))</f>
        <v/>
      </c>
      <c r="E176" s="8" t="str">
        <f>IF(A176="","",E175+(E175*Assumptions!$B$11))</f>
        <v/>
      </c>
      <c r="F176" s="10" t="str">
        <f>IF(A176="","",(('Emissions Factors'!$B$6/'LPG Bi-Fuel Vehicles'!D176)*(0.65*(B176*C176)))/10^6)</f>
        <v/>
      </c>
      <c r="G176" s="10" t="str">
        <f>IF(A176="","",(('Emissions Factors'!$B$3/'LPG Bi-Fuel Vehicles'!E176)*(0.35*(B176*C176)))/10^6)</f>
        <v/>
      </c>
    </row>
    <row r="177" spans="1:7" x14ac:dyDescent="0.3">
      <c r="A177" t="str">
        <f>'Emission Assumption Summary'!A177</f>
        <v/>
      </c>
      <c r="B177" s="11" t="str">
        <f>IF(A177="","",'Summary Sheet'!R177)</f>
        <v/>
      </c>
      <c r="C177" s="12" t="str">
        <f>IF(A177="","",C176+(C176*Assumptions!$B$17))</f>
        <v/>
      </c>
      <c r="D177" s="8" t="str">
        <f>IF(A177="","",D176+(D176*Assumptions!$B$11))</f>
        <v/>
      </c>
      <c r="E177" s="8" t="str">
        <f>IF(A177="","",E176+(E176*Assumptions!$B$11))</f>
        <v/>
      </c>
      <c r="F177" s="10" t="str">
        <f>IF(A177="","",(('Emissions Factors'!$B$6/'LPG Bi-Fuel Vehicles'!D177)*(0.65*(B177*C177)))/10^6)</f>
        <v/>
      </c>
      <c r="G177" s="10" t="str">
        <f>IF(A177="","",(('Emissions Factors'!$B$3/'LPG Bi-Fuel Vehicles'!E177)*(0.35*(B177*C177)))/10^6)</f>
        <v/>
      </c>
    </row>
    <row r="178" spans="1:7" x14ac:dyDescent="0.3">
      <c r="A178" t="str">
        <f>'Emission Assumption Summary'!A178</f>
        <v/>
      </c>
      <c r="B178" s="11" t="str">
        <f>IF(A178="","",'Summary Sheet'!R178)</f>
        <v/>
      </c>
      <c r="C178" s="12" t="str">
        <f>IF(A178="","",C177+(C177*Assumptions!$B$17))</f>
        <v/>
      </c>
      <c r="D178" s="8" t="str">
        <f>IF(A178="","",D177+(D177*Assumptions!$B$11))</f>
        <v/>
      </c>
      <c r="E178" s="8" t="str">
        <f>IF(A178="","",E177+(E177*Assumptions!$B$11))</f>
        <v/>
      </c>
      <c r="F178" s="10" t="str">
        <f>IF(A178="","",(('Emissions Factors'!$B$6/'LPG Bi-Fuel Vehicles'!D178)*(0.65*(B178*C178)))/10^6)</f>
        <v/>
      </c>
      <c r="G178" s="10" t="str">
        <f>IF(A178="","",(('Emissions Factors'!$B$3/'LPG Bi-Fuel Vehicles'!E178)*(0.35*(B178*C178)))/10^6)</f>
        <v/>
      </c>
    </row>
    <row r="179" spans="1:7" x14ac:dyDescent="0.3">
      <c r="A179" t="str">
        <f>'Emission Assumption Summary'!A179</f>
        <v/>
      </c>
      <c r="B179" s="11" t="str">
        <f>IF(A179="","",'Summary Sheet'!R179)</f>
        <v/>
      </c>
      <c r="C179" s="12" t="str">
        <f>IF(A179="","",C178+(C178*Assumptions!$B$17))</f>
        <v/>
      </c>
      <c r="D179" s="8" t="str">
        <f>IF(A179="","",D178+(D178*Assumptions!$B$11))</f>
        <v/>
      </c>
      <c r="E179" s="8" t="str">
        <f>IF(A179="","",E178+(E178*Assumptions!$B$11))</f>
        <v/>
      </c>
      <c r="F179" s="10" t="str">
        <f>IF(A179="","",(('Emissions Factors'!$B$6/'LPG Bi-Fuel Vehicles'!D179)*(0.65*(B179*C179)))/10^6)</f>
        <v/>
      </c>
      <c r="G179" s="10" t="str">
        <f>IF(A179="","",(('Emissions Factors'!$B$3/'LPG Bi-Fuel Vehicles'!E179)*(0.35*(B179*C179)))/10^6)</f>
        <v/>
      </c>
    </row>
    <row r="180" spans="1:7" x14ac:dyDescent="0.3">
      <c r="A180" t="str">
        <f>'Emission Assumption Summary'!A180</f>
        <v/>
      </c>
      <c r="B180" s="11" t="str">
        <f>IF(A180="","",'Summary Sheet'!R180)</f>
        <v/>
      </c>
      <c r="C180" s="12" t="str">
        <f>IF(A180="","",C179+(C179*Assumptions!$B$17))</f>
        <v/>
      </c>
      <c r="D180" s="8" t="str">
        <f>IF(A180="","",D179+(D179*Assumptions!$B$11))</f>
        <v/>
      </c>
      <c r="E180" s="8" t="str">
        <f>IF(A180="","",E179+(E179*Assumptions!$B$11))</f>
        <v/>
      </c>
      <c r="F180" s="10" t="str">
        <f>IF(A180="","",(('Emissions Factors'!$B$6/'LPG Bi-Fuel Vehicles'!D180)*(0.65*(B180*C180)))/10^6)</f>
        <v/>
      </c>
      <c r="G180" s="10" t="str">
        <f>IF(A180="","",(('Emissions Factors'!$B$3/'LPG Bi-Fuel Vehicles'!E180)*(0.35*(B180*C180)))/10^6)</f>
        <v/>
      </c>
    </row>
    <row r="181" spans="1:7" x14ac:dyDescent="0.3">
      <c r="A181" t="str">
        <f>'Emission Assumption Summary'!A181</f>
        <v/>
      </c>
      <c r="B181" s="11" t="str">
        <f>IF(A181="","",'Summary Sheet'!R181)</f>
        <v/>
      </c>
      <c r="C181" s="12" t="str">
        <f>IF(A181="","",C180+(C180*Assumptions!$B$17))</f>
        <v/>
      </c>
      <c r="D181" s="8" t="str">
        <f>IF(A181="","",D180+(D180*Assumptions!$B$11))</f>
        <v/>
      </c>
      <c r="E181" s="8" t="str">
        <f>IF(A181="","",E180+(E180*Assumptions!$B$11))</f>
        <v/>
      </c>
      <c r="F181" s="10" t="str">
        <f>IF(A181="","",(('Emissions Factors'!$B$6/'LPG Bi-Fuel Vehicles'!D181)*(0.65*(B181*C181)))/10^6)</f>
        <v/>
      </c>
      <c r="G181" s="10" t="str">
        <f>IF(A181="","",(('Emissions Factors'!$B$3/'LPG Bi-Fuel Vehicles'!E181)*(0.35*(B181*C181)))/10^6)</f>
        <v/>
      </c>
    </row>
    <row r="182" spans="1:7" x14ac:dyDescent="0.3">
      <c r="A182" t="str">
        <f>'Emission Assumption Summary'!A182</f>
        <v/>
      </c>
      <c r="B182" s="11" t="str">
        <f>IF(A182="","",'Summary Sheet'!R182)</f>
        <v/>
      </c>
      <c r="C182" s="12" t="str">
        <f>IF(A182="","",C181+(C181*Assumptions!$B$17))</f>
        <v/>
      </c>
      <c r="D182" s="8" t="str">
        <f>IF(A182="","",D181+(D181*Assumptions!$B$11))</f>
        <v/>
      </c>
      <c r="E182" s="8" t="str">
        <f>IF(A182="","",E181+(E181*Assumptions!$B$11))</f>
        <v/>
      </c>
      <c r="F182" s="10" t="str">
        <f>IF(A182="","",(('Emissions Factors'!$B$6/'LPG Bi-Fuel Vehicles'!D182)*(0.65*(B182*C182)))/10^6)</f>
        <v/>
      </c>
      <c r="G182" s="10" t="str">
        <f>IF(A182="","",(('Emissions Factors'!$B$3/'LPG Bi-Fuel Vehicles'!E182)*(0.35*(B182*C182)))/10^6)</f>
        <v/>
      </c>
    </row>
    <row r="183" spans="1:7" x14ac:dyDescent="0.3">
      <c r="A183" t="str">
        <f>'Emission Assumption Summary'!A183</f>
        <v/>
      </c>
      <c r="B183" s="11" t="str">
        <f>IF(A183="","",'Summary Sheet'!R183)</f>
        <v/>
      </c>
      <c r="C183" s="12" t="str">
        <f>IF(A183="","",C182+(C182*Assumptions!$B$17))</f>
        <v/>
      </c>
      <c r="D183" s="8" t="str">
        <f>IF(A183="","",D182+(D182*Assumptions!$B$11))</f>
        <v/>
      </c>
      <c r="E183" s="8" t="str">
        <f>IF(A183="","",E182+(E182*Assumptions!$B$11))</f>
        <v/>
      </c>
      <c r="F183" s="10" t="str">
        <f>IF(A183="","",(('Emissions Factors'!$B$6/'LPG Bi-Fuel Vehicles'!D183)*(0.65*(B183*C183)))/10^6)</f>
        <v/>
      </c>
      <c r="G183" s="10" t="str">
        <f>IF(A183="","",(('Emissions Factors'!$B$3/'LPG Bi-Fuel Vehicles'!E183)*(0.35*(B183*C183)))/10^6)</f>
        <v/>
      </c>
    </row>
    <row r="184" spans="1:7" x14ac:dyDescent="0.3">
      <c r="A184" t="str">
        <f>'Emission Assumption Summary'!A184</f>
        <v/>
      </c>
      <c r="B184" s="11" t="str">
        <f>IF(A184="","",'Summary Sheet'!R184)</f>
        <v/>
      </c>
      <c r="C184" s="12" t="str">
        <f>IF(A184="","",C183+(C183*Assumptions!$B$17))</f>
        <v/>
      </c>
      <c r="D184" s="8" t="str">
        <f>IF(A184="","",D183+(D183*Assumptions!$B$11))</f>
        <v/>
      </c>
      <c r="E184" s="8" t="str">
        <f>IF(A184="","",E183+(E183*Assumptions!$B$11))</f>
        <v/>
      </c>
      <c r="F184" s="10" t="str">
        <f>IF(A184="","",(('Emissions Factors'!$B$6/'LPG Bi-Fuel Vehicles'!D184)*(0.65*(B184*C184)))/10^6)</f>
        <v/>
      </c>
      <c r="G184" s="10" t="str">
        <f>IF(A184="","",(('Emissions Factors'!$B$3/'LPG Bi-Fuel Vehicles'!E184)*(0.35*(B184*C184)))/10^6)</f>
        <v/>
      </c>
    </row>
    <row r="185" spans="1:7" x14ac:dyDescent="0.3">
      <c r="A185" t="str">
        <f>'Emission Assumption Summary'!A185</f>
        <v/>
      </c>
      <c r="B185" s="11" t="str">
        <f>IF(A185="","",'Summary Sheet'!R185)</f>
        <v/>
      </c>
      <c r="C185" s="12" t="str">
        <f>IF(A185="","",C184+(C184*Assumptions!$B$17))</f>
        <v/>
      </c>
      <c r="D185" s="8" t="str">
        <f>IF(A185="","",D184+(D184*Assumptions!$B$11))</f>
        <v/>
      </c>
      <c r="E185" s="8" t="str">
        <f>IF(A185="","",E184+(E184*Assumptions!$B$11))</f>
        <v/>
      </c>
      <c r="F185" s="10" t="str">
        <f>IF(A185="","",(('Emissions Factors'!$B$6/'LPG Bi-Fuel Vehicles'!D185)*(0.65*(B185*C185)))/10^6)</f>
        <v/>
      </c>
      <c r="G185" s="10" t="str">
        <f>IF(A185="","",(('Emissions Factors'!$B$3/'LPG Bi-Fuel Vehicles'!E185)*(0.35*(B185*C185)))/10^6)</f>
        <v/>
      </c>
    </row>
    <row r="186" spans="1:7" x14ac:dyDescent="0.3">
      <c r="A186" t="str">
        <f>'Emission Assumption Summary'!A186</f>
        <v/>
      </c>
      <c r="B186" s="11" t="str">
        <f>IF(A186="","",'Summary Sheet'!R186)</f>
        <v/>
      </c>
      <c r="C186" s="12" t="str">
        <f>IF(A186="","",C185+(C185*Assumptions!$B$17))</f>
        <v/>
      </c>
      <c r="D186" s="8" t="str">
        <f>IF(A186="","",D185+(D185*Assumptions!$B$11))</f>
        <v/>
      </c>
      <c r="E186" s="8" t="str">
        <f>IF(A186="","",E185+(E185*Assumptions!$B$11))</f>
        <v/>
      </c>
      <c r="F186" s="10" t="str">
        <f>IF(A186="","",(('Emissions Factors'!$B$6/'LPG Bi-Fuel Vehicles'!D186)*(0.65*(B186*C186)))/10^6)</f>
        <v/>
      </c>
      <c r="G186" s="10" t="str">
        <f>IF(A186="","",(('Emissions Factors'!$B$3/'LPG Bi-Fuel Vehicles'!E186)*(0.35*(B186*C186)))/10^6)</f>
        <v/>
      </c>
    </row>
    <row r="187" spans="1:7" x14ac:dyDescent="0.3">
      <c r="A187" t="str">
        <f>'Emission Assumption Summary'!A187</f>
        <v/>
      </c>
      <c r="B187" s="11" t="str">
        <f>IF(A187="","",'Summary Sheet'!R187)</f>
        <v/>
      </c>
      <c r="C187" s="12" t="str">
        <f>IF(A187="","",C186+(C186*Assumptions!$B$17))</f>
        <v/>
      </c>
      <c r="D187" s="8" t="str">
        <f>IF(A187="","",D186+(D186*Assumptions!$B$11))</f>
        <v/>
      </c>
      <c r="E187" s="8" t="str">
        <f>IF(A187="","",E186+(E186*Assumptions!$B$11))</f>
        <v/>
      </c>
      <c r="F187" s="10" t="str">
        <f>IF(A187="","",(('Emissions Factors'!$B$6/'LPG Bi-Fuel Vehicles'!D187)*(0.65*(B187*C187)))/10^6)</f>
        <v/>
      </c>
      <c r="G187" s="10" t="str">
        <f>IF(A187="","",(('Emissions Factors'!$B$3/'LPG Bi-Fuel Vehicles'!E187)*(0.35*(B187*C187)))/10^6)</f>
        <v/>
      </c>
    </row>
    <row r="188" spans="1:7" x14ac:dyDescent="0.3">
      <c r="A188" t="str">
        <f>'Emission Assumption Summary'!A188</f>
        <v/>
      </c>
      <c r="B188" s="11" t="str">
        <f>IF(A188="","",'Summary Sheet'!R188)</f>
        <v/>
      </c>
      <c r="C188" s="12" t="str">
        <f>IF(A188="","",C187+(C187*Assumptions!$B$17))</f>
        <v/>
      </c>
      <c r="D188" s="8" t="str">
        <f>IF(A188="","",D187+(D187*Assumptions!$B$11))</f>
        <v/>
      </c>
      <c r="E188" s="8" t="str">
        <f>IF(A188="","",E187+(E187*Assumptions!$B$11))</f>
        <v/>
      </c>
      <c r="F188" s="10" t="str">
        <f>IF(A188="","",(('Emissions Factors'!$B$6/'LPG Bi-Fuel Vehicles'!D188)*(0.65*(B188*C188)))/10^6)</f>
        <v/>
      </c>
      <c r="G188" s="10" t="str">
        <f>IF(A188="","",(('Emissions Factors'!$B$3/'LPG Bi-Fuel Vehicles'!E188)*(0.35*(B188*C188)))/10^6)</f>
        <v/>
      </c>
    </row>
    <row r="189" spans="1:7" x14ac:dyDescent="0.3">
      <c r="A189" t="str">
        <f>'Emission Assumption Summary'!A189</f>
        <v/>
      </c>
      <c r="B189" s="11" t="str">
        <f>IF(A189="","",'Summary Sheet'!R189)</f>
        <v/>
      </c>
      <c r="C189" s="12" t="str">
        <f>IF(A189="","",C188+(C188*Assumptions!$B$17))</f>
        <v/>
      </c>
      <c r="D189" s="8" t="str">
        <f>IF(A189="","",D188+(D188*Assumptions!$B$11))</f>
        <v/>
      </c>
      <c r="E189" s="8" t="str">
        <f>IF(A189="","",E188+(E188*Assumptions!$B$11))</f>
        <v/>
      </c>
      <c r="F189" s="10" t="str">
        <f>IF(A189="","",(('Emissions Factors'!$B$6/'LPG Bi-Fuel Vehicles'!D189)*(0.65*(B189*C189)))/10^6)</f>
        <v/>
      </c>
      <c r="G189" s="10" t="str">
        <f>IF(A189="","",(('Emissions Factors'!$B$3/'LPG Bi-Fuel Vehicles'!E189)*(0.35*(B189*C189)))/10^6)</f>
        <v/>
      </c>
    </row>
    <row r="190" spans="1:7" x14ac:dyDescent="0.3">
      <c r="A190" t="str">
        <f>'Emission Assumption Summary'!A190</f>
        <v/>
      </c>
      <c r="B190" s="11" t="str">
        <f>IF(A190="","",'Summary Sheet'!R190)</f>
        <v/>
      </c>
      <c r="C190" s="12" t="str">
        <f>IF(A190="","",C189+(C189*Assumptions!$B$17))</f>
        <v/>
      </c>
      <c r="D190" s="8" t="str">
        <f>IF(A190="","",D189+(D189*Assumptions!$B$11))</f>
        <v/>
      </c>
      <c r="E190" s="8" t="str">
        <f>IF(A190="","",E189+(E189*Assumptions!$B$11))</f>
        <v/>
      </c>
      <c r="F190" s="10" t="str">
        <f>IF(A190="","",(('Emissions Factors'!$B$6/'LPG Bi-Fuel Vehicles'!D190)*(0.65*(B190*C190)))/10^6)</f>
        <v/>
      </c>
      <c r="G190" s="10" t="str">
        <f>IF(A190="","",(('Emissions Factors'!$B$3/'LPG Bi-Fuel Vehicles'!E190)*(0.35*(B190*C190)))/10^6)</f>
        <v/>
      </c>
    </row>
    <row r="191" spans="1:7" x14ac:dyDescent="0.3">
      <c r="A191" t="str">
        <f>'Emission Assumption Summary'!A191</f>
        <v/>
      </c>
      <c r="B191" s="11" t="str">
        <f>IF(A191="","",'Summary Sheet'!R191)</f>
        <v/>
      </c>
      <c r="C191" s="12" t="str">
        <f>IF(A191="","",C190+(C190*Assumptions!$B$17))</f>
        <v/>
      </c>
      <c r="D191" s="8" t="str">
        <f>IF(A191="","",D190+(D190*Assumptions!$B$11))</f>
        <v/>
      </c>
      <c r="E191" s="8" t="str">
        <f>IF(A191="","",E190+(E190*Assumptions!$B$11))</f>
        <v/>
      </c>
      <c r="F191" s="10" t="str">
        <f>IF(A191="","",(('Emissions Factors'!$B$6/'LPG Bi-Fuel Vehicles'!D191)*(0.65*(B191*C191)))/10^6)</f>
        <v/>
      </c>
      <c r="G191" s="10" t="str">
        <f>IF(A191="","",(('Emissions Factors'!$B$3/'LPG Bi-Fuel Vehicles'!E191)*(0.35*(B191*C191)))/10^6)</f>
        <v/>
      </c>
    </row>
    <row r="192" spans="1:7" x14ac:dyDescent="0.3">
      <c r="A192" t="str">
        <f>'Emission Assumption Summary'!A192</f>
        <v/>
      </c>
      <c r="B192" s="11" t="str">
        <f>IF(A192="","",'Summary Sheet'!R192)</f>
        <v/>
      </c>
      <c r="C192" s="12" t="str">
        <f>IF(A192="","",C191+(C191*Assumptions!$B$17))</f>
        <v/>
      </c>
      <c r="D192" s="8" t="str">
        <f>IF(A192="","",D191+(D191*Assumptions!$B$11))</f>
        <v/>
      </c>
      <c r="E192" s="8" t="str">
        <f>IF(A192="","",E191+(E191*Assumptions!$B$11))</f>
        <v/>
      </c>
      <c r="F192" s="10" t="str">
        <f>IF(A192="","",(('Emissions Factors'!$B$6/'LPG Bi-Fuel Vehicles'!D192)*(0.65*(B192*C192)))/10^6)</f>
        <v/>
      </c>
      <c r="G192" s="10" t="str">
        <f>IF(A192="","",(('Emissions Factors'!$B$3/'LPG Bi-Fuel Vehicles'!E192)*(0.35*(B192*C192)))/10^6)</f>
        <v/>
      </c>
    </row>
    <row r="193" spans="1:7" x14ac:dyDescent="0.3">
      <c r="A193" t="str">
        <f>'Emission Assumption Summary'!A193</f>
        <v/>
      </c>
      <c r="B193" s="11" t="str">
        <f>IF(A193="","",'Summary Sheet'!R193)</f>
        <v/>
      </c>
      <c r="C193" s="12" t="str">
        <f>IF(A193="","",C192+(C192*Assumptions!$B$17))</f>
        <v/>
      </c>
      <c r="D193" s="8" t="str">
        <f>IF(A193="","",D192+(D192*Assumptions!$B$11))</f>
        <v/>
      </c>
      <c r="E193" s="8" t="str">
        <f>IF(A193="","",E192+(E192*Assumptions!$B$11))</f>
        <v/>
      </c>
      <c r="F193" s="10" t="str">
        <f>IF(A193="","",(('Emissions Factors'!$B$6/'LPG Bi-Fuel Vehicles'!D193)*(0.65*(B193*C193)))/10^6)</f>
        <v/>
      </c>
      <c r="G193" s="10" t="str">
        <f>IF(A193="","",(('Emissions Factors'!$B$3/'LPG Bi-Fuel Vehicles'!E193)*(0.35*(B193*C193)))/10^6)</f>
        <v/>
      </c>
    </row>
    <row r="194" spans="1:7" x14ac:dyDescent="0.3">
      <c r="A194" t="str">
        <f>'Emission Assumption Summary'!A194</f>
        <v/>
      </c>
      <c r="B194" s="11" t="str">
        <f>IF(A194="","",'Summary Sheet'!R194)</f>
        <v/>
      </c>
      <c r="C194" s="12" t="str">
        <f>IF(A194="","",C193+(C193*Assumptions!$B$17))</f>
        <v/>
      </c>
      <c r="D194" s="8" t="str">
        <f>IF(A194="","",D193+(D193*Assumptions!$B$11))</f>
        <v/>
      </c>
      <c r="E194" s="8" t="str">
        <f>IF(A194="","",E193+(E193*Assumptions!$B$11))</f>
        <v/>
      </c>
      <c r="F194" s="10" t="str">
        <f>IF(A194="","",(('Emissions Factors'!$B$6/'LPG Bi-Fuel Vehicles'!D194)*(0.65*(B194*C194)))/10^6)</f>
        <v/>
      </c>
      <c r="G194" s="10" t="str">
        <f>IF(A194="","",(('Emissions Factors'!$B$3/'LPG Bi-Fuel Vehicles'!E194)*(0.35*(B194*C194)))/10^6)</f>
        <v/>
      </c>
    </row>
    <row r="195" spans="1:7" x14ac:dyDescent="0.3">
      <c r="A195" t="str">
        <f>'Emission Assumption Summary'!A195</f>
        <v/>
      </c>
      <c r="B195" s="11" t="str">
        <f>IF(A195="","",'Summary Sheet'!R195)</f>
        <v/>
      </c>
      <c r="C195" s="12" t="str">
        <f>IF(A195="","",C194+(C194*Assumptions!$B$17))</f>
        <v/>
      </c>
      <c r="D195" s="8" t="str">
        <f>IF(A195="","",D194+(D194*Assumptions!$B$11))</f>
        <v/>
      </c>
      <c r="E195" s="8" t="str">
        <f>IF(A195="","",E194+(E194*Assumptions!$B$11))</f>
        <v/>
      </c>
      <c r="F195" s="10" t="str">
        <f>IF(A195="","",(('Emissions Factors'!$B$6/'LPG Bi-Fuel Vehicles'!D195)*(0.65*(B195*C195)))/10^6)</f>
        <v/>
      </c>
      <c r="G195" s="10" t="str">
        <f>IF(A195="","",(('Emissions Factors'!$B$3/'LPG Bi-Fuel Vehicles'!E195)*(0.35*(B195*C195)))/10^6)</f>
        <v/>
      </c>
    </row>
    <row r="196" spans="1:7" x14ac:dyDescent="0.3">
      <c r="A196" t="str">
        <f>'Emission Assumption Summary'!A196</f>
        <v/>
      </c>
      <c r="B196" s="11" t="str">
        <f>IF(A196="","",'Summary Sheet'!R196)</f>
        <v/>
      </c>
      <c r="C196" s="12" t="str">
        <f>IF(A196="","",C195+(C195*Assumptions!$B$17))</f>
        <v/>
      </c>
      <c r="D196" s="8" t="str">
        <f>IF(A196="","",D195+(D195*Assumptions!$B$11))</f>
        <v/>
      </c>
      <c r="E196" s="8" t="str">
        <f>IF(A196="","",E195+(E195*Assumptions!$B$11))</f>
        <v/>
      </c>
      <c r="F196" s="10" t="str">
        <f>IF(A196="","",(('Emissions Factors'!$B$6/'LPG Bi-Fuel Vehicles'!D196)*(0.65*(B196*C196)))/10^6)</f>
        <v/>
      </c>
      <c r="G196" s="10" t="str">
        <f>IF(A196="","",(('Emissions Factors'!$B$3/'LPG Bi-Fuel Vehicles'!E196)*(0.35*(B196*C196)))/10^6)</f>
        <v/>
      </c>
    </row>
    <row r="197" spans="1:7" x14ac:dyDescent="0.3">
      <c r="A197" t="str">
        <f>'Emission Assumption Summary'!A197</f>
        <v/>
      </c>
      <c r="B197" s="11" t="str">
        <f>IF(A197="","",'Summary Sheet'!R197)</f>
        <v/>
      </c>
      <c r="C197" s="12" t="str">
        <f>IF(A197="","",C196+(C196*Assumptions!$B$17))</f>
        <v/>
      </c>
      <c r="D197" s="8" t="str">
        <f>IF(A197="","",D196+(D196*Assumptions!$B$11))</f>
        <v/>
      </c>
      <c r="E197" s="8" t="str">
        <f>IF(A197="","",E196+(E196*Assumptions!$B$11))</f>
        <v/>
      </c>
      <c r="F197" s="10" t="str">
        <f>IF(A197="","",(('Emissions Factors'!$B$6/'LPG Bi-Fuel Vehicles'!D197)*(0.65*(B197*C197)))/10^6)</f>
        <v/>
      </c>
      <c r="G197" s="10" t="str">
        <f>IF(A197="","",(('Emissions Factors'!$B$3/'LPG Bi-Fuel Vehicles'!E197)*(0.35*(B197*C197)))/10^6)</f>
        <v/>
      </c>
    </row>
    <row r="198" spans="1:7" x14ac:dyDescent="0.3">
      <c r="A198" t="str">
        <f>'Emission Assumption Summary'!A198</f>
        <v/>
      </c>
      <c r="B198" s="11" t="str">
        <f>IF(A198="","",'Summary Sheet'!R198)</f>
        <v/>
      </c>
      <c r="C198" s="12" t="str">
        <f>IF(A198="","",C197+(C197*Assumptions!$B$17))</f>
        <v/>
      </c>
      <c r="D198" s="8" t="str">
        <f>IF(A198="","",D197+(D197*Assumptions!$B$11))</f>
        <v/>
      </c>
      <c r="E198" s="8" t="str">
        <f>IF(A198="","",E197+(E197*Assumptions!$B$11))</f>
        <v/>
      </c>
      <c r="F198" s="10" t="str">
        <f>IF(A198="","",(('Emissions Factors'!$B$6/'LPG Bi-Fuel Vehicles'!D198)*(0.65*(B198*C198)))/10^6)</f>
        <v/>
      </c>
      <c r="G198" s="10" t="str">
        <f>IF(A198="","",(('Emissions Factors'!$B$3/'LPG Bi-Fuel Vehicles'!E198)*(0.35*(B198*C198)))/10^6)</f>
        <v/>
      </c>
    </row>
    <row r="199" spans="1:7" x14ac:dyDescent="0.3">
      <c r="A199" t="str">
        <f>'Emission Assumption Summary'!A199</f>
        <v/>
      </c>
      <c r="B199" s="11" t="str">
        <f>IF(A199="","",'Summary Sheet'!R199)</f>
        <v/>
      </c>
      <c r="C199" s="12" t="str">
        <f>IF(A199="","",C198+(C198*Assumptions!$B$17))</f>
        <v/>
      </c>
      <c r="D199" s="8" t="str">
        <f>IF(A199="","",D198+(D198*Assumptions!$B$11))</f>
        <v/>
      </c>
      <c r="E199" s="8" t="str">
        <f>IF(A199="","",E198+(E198*Assumptions!$B$11))</f>
        <v/>
      </c>
      <c r="F199" s="10" t="str">
        <f>IF(A199="","",(('Emissions Factors'!$B$6/'LPG Bi-Fuel Vehicles'!D199)*(0.65*(B199*C199)))/10^6)</f>
        <v/>
      </c>
      <c r="G199" s="10" t="str">
        <f>IF(A199="","",(('Emissions Factors'!$B$3/'LPG Bi-Fuel Vehicles'!E199)*(0.35*(B199*C199)))/10^6)</f>
        <v/>
      </c>
    </row>
    <row r="200" spans="1:7" x14ac:dyDescent="0.3">
      <c r="A200" t="str">
        <f>'Emission Assumption Summary'!A200</f>
        <v/>
      </c>
      <c r="B200" s="11" t="str">
        <f>IF(A200="","",'Summary Sheet'!R200)</f>
        <v/>
      </c>
      <c r="C200" s="12" t="str">
        <f>IF(A200="","",C199+(C199*Assumptions!$B$17))</f>
        <v/>
      </c>
      <c r="D200" s="8" t="str">
        <f>IF(A200="","",D199+(D199*Assumptions!$B$11))</f>
        <v/>
      </c>
      <c r="E200" s="8" t="str">
        <f>IF(A200="","",E199+(E199*Assumptions!$B$11))</f>
        <v/>
      </c>
      <c r="F200" s="10" t="str">
        <f>IF(A200="","",(('Emissions Factors'!$B$6/'LPG Bi-Fuel Vehicles'!D200)*(0.65*(B200*C200)))/10^6)</f>
        <v/>
      </c>
      <c r="G200" s="10" t="str">
        <f>IF(A200="","",(('Emissions Factors'!$B$3/'LPG Bi-Fuel Vehicles'!E200)*(0.35*(B200*C200)))/10^6)</f>
        <v/>
      </c>
    </row>
    <row r="201" spans="1:7" x14ac:dyDescent="0.3">
      <c r="A201" t="str">
        <f>'Emission Assumption Summary'!A201</f>
        <v/>
      </c>
      <c r="B201" s="11" t="str">
        <f>IF(A201="","",'Summary Sheet'!R201)</f>
        <v/>
      </c>
      <c r="C201" s="12" t="str">
        <f>IF(A201="","",C200+(C200*Assumptions!$B$17))</f>
        <v/>
      </c>
      <c r="D201" s="8" t="str">
        <f>IF(A201="","",D200+(D200*Assumptions!$B$11))</f>
        <v/>
      </c>
      <c r="E201" s="8" t="str">
        <f>IF(A201="","",E200+(E200*Assumptions!$B$11))</f>
        <v/>
      </c>
      <c r="F201" s="10" t="str">
        <f>IF(A201="","",(('Emissions Factors'!$B$6/'LPG Bi-Fuel Vehicles'!D201)*(0.65*(B201*C201)))/10^6)</f>
        <v/>
      </c>
      <c r="G201" s="10" t="str">
        <f>IF(A201="","",(('Emissions Factors'!$B$3/'LPG Bi-Fuel Vehicles'!E201)*(0.35*(B201*C201)))/10^6)</f>
        <v/>
      </c>
    </row>
    <row r="202" spans="1:7" x14ac:dyDescent="0.3">
      <c r="A202" t="str">
        <f>'Emission Assumption Summary'!A202</f>
        <v/>
      </c>
      <c r="B202" s="11" t="str">
        <f>IF(A202="","",'Summary Sheet'!R202)</f>
        <v/>
      </c>
      <c r="C202" s="12" t="str">
        <f>IF(A202="","",C201+(C201*Assumptions!$B$17))</f>
        <v/>
      </c>
      <c r="D202" s="8" t="str">
        <f>IF(A202="","",D201+(D201*Assumptions!$B$11))</f>
        <v/>
      </c>
      <c r="E202" s="8" t="str">
        <f>IF(A202="","",E201+(E201*Assumptions!$B$11))</f>
        <v/>
      </c>
      <c r="F202" s="10" t="str">
        <f>IF(A202="","",(('Emissions Factors'!$B$6/'LPG Bi-Fuel Vehicles'!D202)*(0.65*(B202*C202)))/10^6)</f>
        <v/>
      </c>
      <c r="G202" s="10" t="str">
        <f>IF(A202="","",(('Emissions Factors'!$B$3/'LPG Bi-Fuel Vehicles'!E202)*(0.35*(B202*C202)))/10^6)</f>
        <v/>
      </c>
    </row>
    <row r="203" spans="1:7" x14ac:dyDescent="0.3">
      <c r="A203" t="str">
        <f>'Emission Assumption Summary'!A203</f>
        <v/>
      </c>
      <c r="C203" s="12" t="str">
        <f>IF(A203="","",C202+(C202*Assumptions!$B$17))</f>
        <v/>
      </c>
      <c r="D203" s="8" t="str">
        <f>IF(A203="","",D202+(D202*Assumptions!$B$11))</f>
        <v/>
      </c>
      <c r="E203" s="8" t="str">
        <f>IF(A203="","",E202+(E202*Assumptions!$B$11))</f>
        <v/>
      </c>
      <c r="F203" s="10" t="str">
        <f>IF(A203="","",(('Emissions Factors'!$B$6/'LPG Bi-Fuel Vehicles'!D203)*(0.65*(B203*C203)))/10^6)</f>
        <v/>
      </c>
      <c r="G203" s="10" t="str">
        <f>IF(A203="","",(('Emissions Factors'!$B$3/'LPG Bi-Fuel Vehicles'!E203)*(0.35*(B203*C203)))/10^6)</f>
        <v/>
      </c>
    </row>
    <row r="204" spans="1:7" x14ac:dyDescent="0.3">
      <c r="A204" t="str">
        <f>'Emission Assumption Summary'!A204</f>
        <v/>
      </c>
      <c r="C204" s="12" t="str">
        <f>IF(A204="","",C203+(C203*Assumptions!$B$17))</f>
        <v/>
      </c>
      <c r="D204" s="8" t="str">
        <f>IF(A204="","",D203+(D203*Assumptions!$B$11))</f>
        <v/>
      </c>
      <c r="E204" s="8" t="str">
        <f>IF(A204="","",E203+(E203*Assumptions!$B$11))</f>
        <v/>
      </c>
      <c r="F204" s="10" t="str">
        <f>IF(A204="","",(('Emissions Factors'!$B$6/'LPG Bi-Fuel Vehicles'!D204)*(0.65*(B204*C204)))/10^6)</f>
        <v/>
      </c>
      <c r="G204" s="10" t="str">
        <f>IF(A204="","",(('Emissions Factors'!$B$3/'LPG Bi-Fuel Vehicles'!E204)*(0.35*(B204*C204)))/10^6)</f>
        <v/>
      </c>
    </row>
    <row r="205" spans="1:7" x14ac:dyDescent="0.3">
      <c r="A205" t="str">
        <f>'Emission Assumption Summary'!A205</f>
        <v/>
      </c>
      <c r="C205" s="12" t="str">
        <f>IF(A205="","",C204+(C204*Assumptions!$B$17))</f>
        <v/>
      </c>
      <c r="D205" s="8" t="str">
        <f>IF(A205="","",D204+(D204*Assumptions!$B$11))</f>
        <v/>
      </c>
      <c r="E205" s="8" t="str">
        <f>IF(A205="","",E204+(E204*Assumptions!$B$11))</f>
        <v/>
      </c>
      <c r="F205" s="10" t="str">
        <f>IF(A205="","",(('Emissions Factors'!$B$6/'LPG Bi-Fuel Vehicles'!D205)*(0.65*(B205*C205)))/10^6)</f>
        <v/>
      </c>
      <c r="G205" s="10" t="str">
        <f>IF(A205="","",(('Emissions Factors'!$B$3/'LPG Bi-Fuel Vehicles'!E205)*(0.35*(B205*C205)))/10^6)</f>
        <v/>
      </c>
    </row>
    <row r="206" spans="1:7" x14ac:dyDescent="0.3">
      <c r="A206" t="str">
        <f>'Emission Assumption Summary'!A206</f>
        <v/>
      </c>
      <c r="C206" s="12" t="str">
        <f>IF(A206="","",C205+(C205*Assumptions!$B$17))</f>
        <v/>
      </c>
      <c r="D206" s="8" t="str">
        <f>IF(A206="","",D205+(D205*Assumptions!$B$11))</f>
        <v/>
      </c>
      <c r="E206" s="8" t="str">
        <f>IF(A206="","",E205+(E205*Assumptions!$B$11))</f>
        <v/>
      </c>
      <c r="F206" s="10" t="str">
        <f>IF(A206="","",(('Emissions Factors'!$B$6/'LPG Bi-Fuel Vehicles'!D206)*(0.65*(B206*C206)))/10^6)</f>
        <v/>
      </c>
      <c r="G206" s="10" t="str">
        <f>IF(A206="","",(('Emissions Factors'!$B$3/'LPG Bi-Fuel Vehicles'!E206)*(0.35*(B206*C206)))/10^6)</f>
        <v/>
      </c>
    </row>
    <row r="207" spans="1:7" x14ac:dyDescent="0.3">
      <c r="A207" t="str">
        <f>'Emission Assumption Summary'!A207</f>
        <v/>
      </c>
      <c r="C207" s="12" t="str">
        <f>IF(A207="","",C206+(C206*Assumptions!$B$17))</f>
        <v/>
      </c>
      <c r="D207" s="8" t="str">
        <f>IF(A207="","",D206+(D206*Assumptions!$B$11))</f>
        <v/>
      </c>
      <c r="E207" s="8" t="str">
        <f>IF(A207="","",E206+(E206*Assumptions!$B$11))</f>
        <v/>
      </c>
      <c r="F207" s="10" t="str">
        <f>IF(A207="","",(('Emissions Factors'!$B$6/'LPG Bi-Fuel Vehicles'!D207)*(0.65*(B207*C207)))/10^6)</f>
        <v/>
      </c>
      <c r="G207" s="10" t="str">
        <f>IF(A207="","",(('Emissions Factors'!$B$3/'LPG Bi-Fuel Vehicles'!E207)*(0.35*(B207*C207)))/10^6)</f>
        <v/>
      </c>
    </row>
    <row r="208" spans="1:7" x14ac:dyDescent="0.3">
      <c r="A208" t="str">
        <f>'Emission Assumption Summary'!A208</f>
        <v/>
      </c>
      <c r="C208" s="12" t="str">
        <f>IF(A208="","",C207+(C207*Assumptions!$B$17))</f>
        <v/>
      </c>
      <c r="D208" s="8" t="str">
        <f>IF(A208="","",D207+(D207*Assumptions!$B$11))</f>
        <v/>
      </c>
      <c r="E208" s="8" t="str">
        <f>IF(A208="","",E207+(E207*Assumptions!$B$11))</f>
        <v/>
      </c>
      <c r="F208" s="10" t="str">
        <f>IF(A208="","",(('Emissions Factors'!$B$6/'LPG Bi-Fuel Vehicles'!D208)*(0.65*(B208*C208)))/10^6)</f>
        <v/>
      </c>
      <c r="G208" s="10" t="str">
        <f>IF(A208="","",(('Emissions Factors'!$B$3/'LPG Bi-Fuel Vehicles'!E208)*(0.35*(B208*C208)))/10^6)</f>
        <v/>
      </c>
    </row>
    <row r="209" spans="1:7" x14ac:dyDescent="0.3">
      <c r="A209" t="str">
        <f>'Emission Assumption Summary'!A209</f>
        <v/>
      </c>
      <c r="C209" s="12" t="str">
        <f>IF(A209="","",C208+(C208*Assumptions!$B$17))</f>
        <v/>
      </c>
      <c r="D209" s="8" t="str">
        <f>IF(A209="","",D208+(D208*Assumptions!$B$11))</f>
        <v/>
      </c>
      <c r="E209" s="8" t="str">
        <f>IF(A209="","",E208+(E208*Assumptions!$B$11))</f>
        <v/>
      </c>
      <c r="F209" s="10" t="str">
        <f>IF(A209="","",(('Emissions Factors'!$B$6/'LPG Bi-Fuel Vehicles'!D209)*(0.65*(B209*C209)))/10^6)</f>
        <v/>
      </c>
      <c r="G209" s="10" t="str">
        <f>IF(A209="","",(('Emissions Factors'!$B$3/'LPG Bi-Fuel Vehicles'!E209)*(0.35*(B209*C209)))/10^6)</f>
        <v/>
      </c>
    </row>
    <row r="210" spans="1:7" x14ac:dyDescent="0.3">
      <c r="A210" t="str">
        <f>'Emission Assumption Summary'!A210</f>
        <v/>
      </c>
      <c r="C210" s="12" t="str">
        <f>IF(A210="","",C209+(C209*Assumptions!$B$17))</f>
        <v/>
      </c>
      <c r="D210" s="8" t="str">
        <f>IF(A210="","",D209+(D209*Assumptions!$B$11))</f>
        <v/>
      </c>
      <c r="E210" s="8" t="str">
        <f>IF(A210="","",E209+(E209*Assumptions!$B$11))</f>
        <v/>
      </c>
      <c r="F210" s="10" t="str">
        <f>IF(A210="","",(('Emissions Factors'!$B$6/'LPG Bi-Fuel Vehicles'!D210)*(0.65*(B210*C210)))/10^6)</f>
        <v/>
      </c>
      <c r="G210" s="10" t="str">
        <f>IF(A210="","",(('Emissions Factors'!$B$3/'LPG Bi-Fuel Vehicles'!E210)*(0.35*(B210*C210)))/10^6)</f>
        <v/>
      </c>
    </row>
    <row r="211" spans="1:7" x14ac:dyDescent="0.3">
      <c r="A211" t="str">
        <f>'Emission Assumption Summary'!A211</f>
        <v/>
      </c>
      <c r="C211" s="12" t="str">
        <f>IF(A211="","",C210+(C210*Assumptions!$B$17))</f>
        <v/>
      </c>
      <c r="D211" s="8" t="str">
        <f>IF(A211="","",D210+(D210*Assumptions!$B$11))</f>
        <v/>
      </c>
      <c r="E211" s="8" t="str">
        <f>IF(A211="","",E210+(E210*Assumptions!$B$11))</f>
        <v/>
      </c>
      <c r="F211" s="10" t="str">
        <f>IF(A211="","",(('Emissions Factors'!$B$6/'LPG Bi-Fuel Vehicles'!D211)*(0.65*(B211*C211)))/10^6)</f>
        <v/>
      </c>
      <c r="G211" s="10" t="str">
        <f>IF(A211="","",(('Emissions Factors'!$B$3/'LPG Bi-Fuel Vehicles'!E211)*(0.35*(B211*C211)))/10^6)</f>
        <v/>
      </c>
    </row>
    <row r="212" spans="1:7" x14ac:dyDescent="0.3">
      <c r="A212" t="str">
        <f>'Emission Assumption Summary'!A212</f>
        <v/>
      </c>
      <c r="C212" s="12" t="str">
        <f>IF(A212="","",C211+(C211*Assumptions!$B$17))</f>
        <v/>
      </c>
      <c r="D212" s="8" t="str">
        <f>IF(A212="","",D211+(D211*Assumptions!$B$11))</f>
        <v/>
      </c>
      <c r="E212" s="8" t="str">
        <f>IF(A212="","",E211+(E211*Assumptions!$B$11))</f>
        <v/>
      </c>
      <c r="F212" s="10" t="str">
        <f>IF(A212="","",(('Emissions Factors'!$B$6/'LPG Bi-Fuel Vehicles'!D212)*(0.65*(B212*C212)))/10^6)</f>
        <v/>
      </c>
      <c r="G212" s="10" t="str">
        <f>IF(A212="","",(('Emissions Factors'!$B$3/'LPG Bi-Fuel Vehicles'!E212)*(0.35*(B212*C212)))/10^6)</f>
        <v/>
      </c>
    </row>
    <row r="213" spans="1:7" x14ac:dyDescent="0.3">
      <c r="A213" t="str">
        <f>'Emission Assumption Summary'!A213</f>
        <v/>
      </c>
      <c r="C213" s="12" t="str">
        <f>IF(A213="","",C212+(C212*Assumptions!$B$17))</f>
        <v/>
      </c>
      <c r="D213" s="8" t="str">
        <f>IF(A213="","",D212+(D212*Assumptions!$B$11))</f>
        <v/>
      </c>
      <c r="E213" s="8" t="str">
        <f>IF(A213="","",E212+(E212*Assumptions!$B$11))</f>
        <v/>
      </c>
      <c r="F213" s="10" t="str">
        <f>IF(A213="","",(('Emissions Factors'!$B$6/'LPG Bi-Fuel Vehicles'!D213)*(0.65*(B213*C213)))/10^6)</f>
        <v/>
      </c>
      <c r="G213" s="10" t="str">
        <f>IF(A213="","",(('Emissions Factors'!$B$3/'LPG Bi-Fuel Vehicles'!E213)*(0.35*(B213*C213)))/10^6)</f>
        <v/>
      </c>
    </row>
    <row r="214" spans="1:7" x14ac:dyDescent="0.3">
      <c r="A214" t="str">
        <f>'Emission Assumption Summary'!A214</f>
        <v/>
      </c>
      <c r="C214" s="12" t="str">
        <f>IF(A214="","",C213+(C213*Assumptions!$B$17))</f>
        <v/>
      </c>
      <c r="D214" s="8" t="str">
        <f>IF(A214="","",D213+(D213*Assumptions!$B$11))</f>
        <v/>
      </c>
      <c r="E214" s="8" t="str">
        <f>IF(A214="","",E213+(E213*Assumptions!$B$11))</f>
        <v/>
      </c>
      <c r="F214" s="10" t="str">
        <f>IF(A214="","",(('Emissions Factors'!$B$6/'LPG Bi-Fuel Vehicles'!D214)*(0.65*(B214*C214)))/10^6)</f>
        <v/>
      </c>
      <c r="G214" s="10" t="str">
        <f>IF(A214="","",(('Emissions Factors'!$B$3/'LPG Bi-Fuel Vehicles'!E214)*(0.35*(B214*C214)))/10^6)</f>
        <v/>
      </c>
    </row>
    <row r="215" spans="1:7" x14ac:dyDescent="0.3">
      <c r="A215" t="str">
        <f>'Emission Assumption Summary'!A215</f>
        <v/>
      </c>
      <c r="C215" s="12" t="str">
        <f>IF(A215="","",C214+(C214*Assumptions!$B$17))</f>
        <v/>
      </c>
      <c r="D215" s="8" t="str">
        <f>IF(A215="","",D214+(D214*Assumptions!$B$11))</f>
        <v/>
      </c>
      <c r="E215" s="8" t="str">
        <f>IF(A215="","",E214+(E214*Assumptions!$B$11))</f>
        <v/>
      </c>
      <c r="F215" s="10" t="str">
        <f>IF(A215="","",(('Emissions Factors'!$B$6/'LPG Bi-Fuel Vehicles'!D215)*(0.65*(B215*C215)))/10^6)</f>
        <v/>
      </c>
      <c r="G215" s="10" t="str">
        <f>IF(A215="","",(('Emissions Factors'!$B$3/'LPG Bi-Fuel Vehicles'!E215)*(0.35*(B215*C215)))/10^6)</f>
        <v/>
      </c>
    </row>
    <row r="216" spans="1:7" x14ac:dyDescent="0.3">
      <c r="A216" t="str">
        <f>'Emission Assumption Summary'!A216</f>
        <v/>
      </c>
      <c r="C216" s="12" t="str">
        <f>IF(A216="","",C215+(C215*Assumptions!$B$17))</f>
        <v/>
      </c>
      <c r="D216" s="8" t="str">
        <f>IF(A216="","",D215+(D215*Assumptions!$B$11))</f>
        <v/>
      </c>
      <c r="E216" s="8" t="str">
        <f>IF(A216="","",E215+(E215*Assumptions!$B$11))</f>
        <v/>
      </c>
      <c r="F216" s="10" t="str">
        <f>IF(A216="","",(('Emissions Factors'!$B$6/'LPG Bi-Fuel Vehicles'!D216)*(0.65*(B216*C216)))/10^6)</f>
        <v/>
      </c>
      <c r="G216" s="10" t="str">
        <f>IF(A216="","",(('Emissions Factors'!$B$3/'LPG Bi-Fuel Vehicles'!E216)*(0.35*(B216*C216)))/10^6)</f>
        <v/>
      </c>
    </row>
    <row r="217" spans="1:7" x14ac:dyDescent="0.3">
      <c r="A217" t="str">
        <f>'Emission Assumption Summary'!A217</f>
        <v/>
      </c>
      <c r="C217" s="12" t="str">
        <f>IF(A217="","",C216+(C216*Assumptions!$B$17))</f>
        <v/>
      </c>
      <c r="D217" s="8" t="str">
        <f>IF(A217="","",D216+(D216*Assumptions!$B$11))</f>
        <v/>
      </c>
      <c r="E217" s="8" t="str">
        <f>IF(A217="","",E216+(E216*Assumptions!$B$11))</f>
        <v/>
      </c>
      <c r="F217" s="10" t="str">
        <f>IF(A217="","",(('Emissions Factors'!$B$6/'LPG Bi-Fuel Vehicles'!D217)*(0.65*(B217*C217)))/10^6)</f>
        <v/>
      </c>
      <c r="G217" s="10" t="str">
        <f>IF(A217="","",(('Emissions Factors'!$B$3/'LPG Bi-Fuel Vehicles'!E217)*(0.35*(B217*C217)))/10^6)</f>
        <v/>
      </c>
    </row>
    <row r="218" spans="1:7" x14ac:dyDescent="0.3">
      <c r="A218" t="str">
        <f>'Emission Assumption Summary'!A218</f>
        <v/>
      </c>
      <c r="C218" s="12" t="str">
        <f>IF(A218="","",C217+(C217*Assumptions!$B$17))</f>
        <v/>
      </c>
      <c r="D218" s="8" t="str">
        <f>IF(A218="","",D217+(D217*Assumptions!$B$11))</f>
        <v/>
      </c>
      <c r="E218" s="8" t="str">
        <f>IF(A218="","",E217+(E217*Assumptions!$B$11))</f>
        <v/>
      </c>
      <c r="F218" s="10" t="str">
        <f>IF(A218="","",(('Emissions Factors'!$B$6/'LPG Bi-Fuel Vehicles'!D218)*(0.65*(B218*C218)))/10^6)</f>
        <v/>
      </c>
      <c r="G218" s="10" t="str">
        <f>IF(A218="","",(('Emissions Factors'!$B$3/'LPG Bi-Fuel Vehicles'!E218)*(0.35*(B218*C218)))/10^6)</f>
        <v/>
      </c>
    </row>
    <row r="219" spans="1:7" x14ac:dyDescent="0.3">
      <c r="A219" t="str">
        <f>'Emission Assumption Summary'!A219</f>
        <v/>
      </c>
      <c r="C219" s="12" t="str">
        <f>IF(A219="","",C218+(C218*Assumptions!$B$17))</f>
        <v/>
      </c>
      <c r="D219" s="8" t="str">
        <f>IF(A219="","",D218+(D218*Assumptions!$B$11))</f>
        <v/>
      </c>
      <c r="E219" s="8" t="str">
        <f>IF(A219="","",E218+(E218*Assumptions!$B$11))</f>
        <v/>
      </c>
      <c r="F219" s="10" t="str">
        <f>IF(A219="","",(('Emissions Factors'!$B$6/'LPG Bi-Fuel Vehicles'!D219)*(0.65*(B219*C219)))/10^6)</f>
        <v/>
      </c>
      <c r="G219" s="10" t="str">
        <f>IF(A219="","",(('Emissions Factors'!$B$3/'LPG Bi-Fuel Vehicles'!E219)*(0.35*(B219*C219)))/10^6)</f>
        <v/>
      </c>
    </row>
    <row r="220" spans="1:7" x14ac:dyDescent="0.3">
      <c r="A220" t="str">
        <f>'Emission Assumption Summary'!A220</f>
        <v/>
      </c>
      <c r="C220" s="12" t="str">
        <f>IF(A220="","",C219+(C219*Assumptions!$B$17))</f>
        <v/>
      </c>
      <c r="D220" s="8" t="str">
        <f>IF(A220="","",D219+(D219*Assumptions!$B$11))</f>
        <v/>
      </c>
      <c r="E220" s="8" t="str">
        <f>IF(A220="","",E219+(E219*Assumptions!$B$11))</f>
        <v/>
      </c>
      <c r="F220" s="10" t="str">
        <f>IF(A220="","",(('Emissions Factors'!$B$6/'LPG Bi-Fuel Vehicles'!D220)*(0.65*(B220*C220)))/10^6)</f>
        <v/>
      </c>
      <c r="G220" s="10" t="str">
        <f>IF(A220="","",(('Emissions Factors'!$B$3/'LPG Bi-Fuel Vehicles'!E220)*(0.35*(B220*C220)))/10^6)</f>
        <v/>
      </c>
    </row>
    <row r="221" spans="1:7" x14ac:dyDescent="0.3">
      <c r="A221" t="str">
        <f>'Emission Assumption Summary'!A221</f>
        <v/>
      </c>
      <c r="C221" s="12" t="str">
        <f>IF(A221="","",C220+(C220*Assumptions!$B$17))</f>
        <v/>
      </c>
      <c r="D221" s="8" t="str">
        <f>IF(A221="","",D220+(D220*Assumptions!$B$11))</f>
        <v/>
      </c>
      <c r="E221" s="8" t="str">
        <f>IF(A221="","",E220+(E220*Assumptions!$B$11))</f>
        <v/>
      </c>
      <c r="F221" s="10" t="str">
        <f>IF(A221="","",(('Emissions Factors'!$B$6/'LPG Bi-Fuel Vehicles'!D221)*(0.65*(B221*C221)))/10^6)</f>
        <v/>
      </c>
      <c r="G221" s="10" t="str">
        <f>IF(A221="","",(('Emissions Factors'!$B$3/'LPG Bi-Fuel Vehicles'!E221)*(0.35*(B221*C221)))/10^6)</f>
        <v/>
      </c>
    </row>
    <row r="222" spans="1:7" x14ac:dyDescent="0.3">
      <c r="A222" t="str">
        <f>'Emission Assumption Summary'!A222</f>
        <v/>
      </c>
      <c r="C222" s="12" t="str">
        <f>IF(A222="","",C221+(C221*Assumptions!$B$17))</f>
        <v/>
      </c>
      <c r="D222" s="8" t="str">
        <f>IF(A222="","",D221+(D221*Assumptions!$B$11))</f>
        <v/>
      </c>
      <c r="E222" s="8" t="str">
        <f>IF(A222="","",E221+(E221*Assumptions!$B$11))</f>
        <v/>
      </c>
      <c r="F222" s="10" t="str">
        <f>IF(A222="","",(('Emissions Factors'!$B$6/'LPG Bi-Fuel Vehicles'!D222)*(0.65*(B222*C222)))/10^6)</f>
        <v/>
      </c>
      <c r="G222" s="10" t="str">
        <f>IF(A222="","",(('Emissions Factors'!$B$3/'LPG Bi-Fuel Vehicles'!E222)*(0.35*(B222*C222)))/10^6)</f>
        <v/>
      </c>
    </row>
    <row r="223" spans="1:7" x14ac:dyDescent="0.3">
      <c r="A223" t="str">
        <f>'Emission Assumption Summary'!A223</f>
        <v/>
      </c>
      <c r="C223" s="12" t="str">
        <f>IF(A223="","",C222+(C222*Assumptions!$B$17))</f>
        <v/>
      </c>
      <c r="D223" s="8" t="str">
        <f>IF(A223="","",D222+(D222*Assumptions!$B$11))</f>
        <v/>
      </c>
      <c r="E223" s="8" t="str">
        <f>IF(A223="","",E222+(E222*Assumptions!$B$11))</f>
        <v/>
      </c>
      <c r="F223" s="10" t="str">
        <f>IF(A223="","",(('Emissions Factors'!$B$6/'LPG Bi-Fuel Vehicles'!D223)*(0.65*(B223*C223)))/10^6)</f>
        <v/>
      </c>
      <c r="G223" s="10" t="str">
        <f>IF(A223="","",(('Emissions Factors'!$B$3/'LPG Bi-Fuel Vehicles'!E223)*(0.35*(B223*C223)))/10^6)</f>
        <v/>
      </c>
    </row>
    <row r="224" spans="1:7" x14ac:dyDescent="0.3">
      <c r="A224" t="str">
        <f>'Emission Assumption Summary'!A224</f>
        <v/>
      </c>
      <c r="C224" s="12" t="str">
        <f>IF(A224="","",C223+(C223*Assumptions!$B$17))</f>
        <v/>
      </c>
      <c r="D224" s="8" t="str">
        <f>IF(A224="","",D223+(D223*Assumptions!$B$11))</f>
        <v/>
      </c>
      <c r="E224" s="8" t="str">
        <f>IF(A224="","",E223+(E223*Assumptions!$B$11))</f>
        <v/>
      </c>
      <c r="F224" s="10" t="str">
        <f>IF(A224="","",(('Emissions Factors'!$B$6/'LPG Bi-Fuel Vehicles'!D224)*(0.65*(B224*C224)))/10^6)</f>
        <v/>
      </c>
      <c r="G224" s="10" t="str">
        <f>IF(A224="","",(('Emissions Factors'!$B$3/'LPG Bi-Fuel Vehicles'!E224)*(0.35*(B224*C224)))/10^6)</f>
        <v/>
      </c>
    </row>
    <row r="225" spans="1:7" x14ac:dyDescent="0.3">
      <c r="A225" t="str">
        <f>'Emission Assumption Summary'!A225</f>
        <v/>
      </c>
      <c r="C225" s="12" t="str">
        <f>IF(A225="","",C224+(C224*Assumptions!$B$17))</f>
        <v/>
      </c>
      <c r="D225" s="8" t="str">
        <f>IF(A225="","",D224+(D224*Assumptions!$B$11))</f>
        <v/>
      </c>
      <c r="E225" s="8" t="str">
        <f>IF(A225="","",E224+(E224*Assumptions!$B$11))</f>
        <v/>
      </c>
      <c r="F225" s="10" t="str">
        <f>IF(A225="","",(('Emissions Factors'!$B$6/'LPG Bi-Fuel Vehicles'!D225)*(0.65*(B225*C225)))/10^6)</f>
        <v/>
      </c>
      <c r="G225" s="10" t="str">
        <f>IF(A225="","",(('Emissions Factors'!$B$3/'LPG Bi-Fuel Vehicles'!E225)*(0.35*(B225*C225)))/10^6)</f>
        <v/>
      </c>
    </row>
    <row r="226" spans="1:7" x14ac:dyDescent="0.3">
      <c r="A226" t="str">
        <f>'Emission Assumption Summary'!A226</f>
        <v/>
      </c>
      <c r="C226" s="12" t="str">
        <f>IF(A226="","",C225+(C225*Assumptions!$B$17))</f>
        <v/>
      </c>
      <c r="D226" s="8" t="str">
        <f>IF(A226="","",D225+(D225*Assumptions!$B$11))</f>
        <v/>
      </c>
      <c r="E226" s="8" t="str">
        <f>IF(A226="","",E225+(E225*Assumptions!$B$11))</f>
        <v/>
      </c>
      <c r="F226" s="10" t="str">
        <f>IF(A226="","",(('Emissions Factors'!$B$6/'LPG Bi-Fuel Vehicles'!D226)*(0.65*(B226*C226)))/10^6)</f>
        <v/>
      </c>
      <c r="G226" s="10" t="str">
        <f>IF(A226="","",(('Emissions Factors'!$B$3/'LPG Bi-Fuel Vehicles'!E226)*(0.35*(B226*C226)))/10^6)</f>
        <v/>
      </c>
    </row>
    <row r="227" spans="1:7" x14ac:dyDescent="0.3">
      <c r="A227" t="str">
        <f>'Emission Assumption Summary'!A227</f>
        <v/>
      </c>
      <c r="C227" s="12" t="str">
        <f>IF(A227="","",C226+(C226*Assumptions!$B$17))</f>
        <v/>
      </c>
      <c r="D227" s="8" t="str">
        <f>IF(A227="","",D226+(D226*Assumptions!$B$11))</f>
        <v/>
      </c>
      <c r="E227" s="8" t="str">
        <f>IF(A227="","",E226+(E226*Assumptions!$B$11))</f>
        <v/>
      </c>
      <c r="F227" s="10" t="str">
        <f>IF(A227="","",(('Emissions Factors'!$B$6/'LPG Bi-Fuel Vehicles'!D227)*(0.65*(B227*C227)))/10^6)</f>
        <v/>
      </c>
      <c r="G227" s="10" t="str">
        <f>IF(A227="","",(('Emissions Factors'!$B$3/'LPG Bi-Fuel Vehicles'!E227)*(0.35*(B227*C227)))/10^6)</f>
        <v/>
      </c>
    </row>
    <row r="228" spans="1:7" x14ac:dyDescent="0.3">
      <c r="A228" t="str">
        <f>'Emission Assumption Summary'!A228</f>
        <v/>
      </c>
      <c r="C228" s="12" t="str">
        <f>IF(A228="","",C227+(C227*Assumptions!$B$17))</f>
        <v/>
      </c>
      <c r="D228" s="8" t="str">
        <f>IF(A228="","",D227+(D227*Assumptions!$B$11))</f>
        <v/>
      </c>
      <c r="E228" s="8" t="str">
        <f>IF(A228="","",E227+(E227*Assumptions!$B$11))</f>
        <v/>
      </c>
      <c r="F228" s="10" t="str">
        <f>IF(A228="","",(('Emissions Factors'!$B$6/'LPG Bi-Fuel Vehicles'!D228)*(0.65*(B228*C228)))/10^6)</f>
        <v/>
      </c>
      <c r="G228" s="10" t="str">
        <f>IF(A228="","",(('Emissions Factors'!$B$3/'LPG Bi-Fuel Vehicles'!E228)*(0.35*(B228*C228)))/10^6)</f>
        <v/>
      </c>
    </row>
    <row r="229" spans="1:7" x14ac:dyDescent="0.3">
      <c r="A229" t="str">
        <f>'Emission Assumption Summary'!A229</f>
        <v/>
      </c>
      <c r="C229" s="12" t="str">
        <f>IF(A229="","",C228+(C228*Assumptions!$B$17))</f>
        <v/>
      </c>
      <c r="D229" s="8" t="str">
        <f>IF(A229="","",D228+(D228*Assumptions!$B$11))</f>
        <v/>
      </c>
      <c r="E229" s="8" t="str">
        <f>IF(A229="","",E228+(E228*Assumptions!$B$11))</f>
        <v/>
      </c>
      <c r="F229" s="10" t="str">
        <f>IF(A229="","",(('Emissions Factors'!$B$6/'LPG Bi-Fuel Vehicles'!D229)*(0.65*(B229*C229)))/10^6)</f>
        <v/>
      </c>
    </row>
    <row r="230" spans="1:7" x14ac:dyDescent="0.3">
      <c r="A230" t="str">
        <f>'Emission Assumption Summary'!A230</f>
        <v/>
      </c>
      <c r="C230" s="12" t="str">
        <f>IF(A230="","",C229+(C229*Assumptions!$B$17))</f>
        <v/>
      </c>
      <c r="D230" s="8" t="str">
        <f>IF(A230="","",D229+(D229*Assumptions!$B$11))</f>
        <v/>
      </c>
      <c r="E230" s="8" t="str">
        <f>IF(A230="","",E229+(E229*Assumptions!$B$11))</f>
        <v/>
      </c>
      <c r="F230" s="10" t="str">
        <f>IF(A230="","",(('Emissions Factors'!$B$6/'LPG Bi-Fuel Vehicles'!D230)*(0.65*(B230*C230)))/10^6)</f>
        <v/>
      </c>
    </row>
    <row r="231" spans="1:7" x14ac:dyDescent="0.3">
      <c r="A231" t="str">
        <f>'Emission Assumption Summary'!A231</f>
        <v/>
      </c>
      <c r="C231" s="12" t="str">
        <f>IF(A231="","",C230+(C230*Assumptions!$B$17))</f>
        <v/>
      </c>
      <c r="D231" s="8" t="str">
        <f>IF(A231="","",D230+(D230*Assumptions!$B$11))</f>
        <v/>
      </c>
      <c r="E231" s="8" t="str">
        <f>IF(A231="","",E230+(E230*Assumptions!$B$11))</f>
        <v/>
      </c>
      <c r="F231" s="10" t="str">
        <f>IF(A231="","",(('Emissions Factors'!$B$6/'LPG Bi-Fuel Vehicles'!D231)*(0.65*(B231*C231)))/10^6)</f>
        <v/>
      </c>
    </row>
    <row r="232" spans="1:7" x14ac:dyDescent="0.3">
      <c r="A232" t="str">
        <f>'Emission Assumption Summary'!A232</f>
        <v/>
      </c>
      <c r="C232" s="12" t="str">
        <f>IF(A232="","",C231+(C231*Assumptions!$B$17))</f>
        <v/>
      </c>
      <c r="D232" s="8" t="str">
        <f>IF(A232="","",D231+(D231*Assumptions!$B$11))</f>
        <v/>
      </c>
      <c r="E232" s="8" t="str">
        <f>IF(A232="","",E231+(E231*Assumptions!$B$11))</f>
        <v/>
      </c>
      <c r="F232" s="10" t="str">
        <f>IF(A232="","",(('Emissions Factors'!$B$6/'LPG Bi-Fuel Vehicles'!D232)*(0.65*(B232*C232)))/10^6)</f>
        <v/>
      </c>
    </row>
    <row r="233" spans="1:7" x14ac:dyDescent="0.3">
      <c r="A233" t="str">
        <f>'Emission Assumption Summary'!A233</f>
        <v/>
      </c>
      <c r="C233" s="12" t="str">
        <f>IF(A233="","",C232+(C232*Assumptions!$B$17))</f>
        <v/>
      </c>
      <c r="D233" s="8" t="str">
        <f>IF(A233="","",D232+(D232*Assumptions!$B$11))</f>
        <v/>
      </c>
      <c r="E233" s="8" t="str">
        <f>IF(A233="","",E232+(E232*Assumptions!$B$11))</f>
        <v/>
      </c>
      <c r="F233" s="10" t="str">
        <f>IF(A233="","",(('Emissions Factors'!$B$6/'LPG Bi-Fuel Vehicles'!D233)*(0.65*(B233*C233)))/10^6)</f>
        <v/>
      </c>
    </row>
    <row r="234" spans="1:7" x14ac:dyDescent="0.3">
      <c r="A234" t="str">
        <f>'Emission Assumption Summary'!A234</f>
        <v/>
      </c>
      <c r="C234" s="12" t="str">
        <f>IF(A234="","",C233+(C233*Assumptions!$B$17))</f>
        <v/>
      </c>
      <c r="D234" s="8" t="str">
        <f>IF(A234="","",D233+(D233*Assumptions!$B$11))</f>
        <v/>
      </c>
      <c r="E234" s="8" t="str">
        <f>IF(A234="","",E233+(E233*Assumptions!$B$11))</f>
        <v/>
      </c>
      <c r="F234" s="10" t="str">
        <f>IF(A234="","",(('Emissions Factors'!$B$6/'LPG Bi-Fuel Vehicles'!D234)*(0.65*(B234*C234)))/10^6)</f>
        <v/>
      </c>
    </row>
    <row r="235" spans="1:7" x14ac:dyDescent="0.3">
      <c r="A235" t="str">
        <f>'Emission Assumption Summary'!A235</f>
        <v/>
      </c>
      <c r="C235" s="12" t="str">
        <f>IF(A235="","",C234+(C234*Assumptions!$B$17))</f>
        <v/>
      </c>
      <c r="D235" s="8" t="str">
        <f>IF(A235="","",D234+(D234*Assumptions!$B$11))</f>
        <v/>
      </c>
      <c r="E235" s="8" t="str">
        <f>IF(A235="","",E234+(E234*Assumptions!$B$11))</f>
        <v/>
      </c>
      <c r="F235" s="10" t="str">
        <f>IF(A235="","",(('Emissions Factors'!$B$6/'LPG Bi-Fuel Vehicles'!D235)*(0.65*(B235*C235)))/10^6)</f>
        <v/>
      </c>
    </row>
    <row r="236" spans="1:7" x14ac:dyDescent="0.3">
      <c r="A236" t="str">
        <f>'Emission Assumption Summary'!A236</f>
        <v/>
      </c>
      <c r="C236" s="12" t="str">
        <f>IF(A236="","",C235+(C235*Assumptions!$B$17))</f>
        <v/>
      </c>
      <c r="D236" s="8" t="str">
        <f>IF(A236="","",D235+(D235*Assumptions!$B$11))</f>
        <v/>
      </c>
      <c r="E236" s="8" t="str">
        <f>IF(A236="","",E235+(E235*Assumptions!$B$11))</f>
        <v/>
      </c>
      <c r="F236" s="10" t="str">
        <f>IF(A236="","",(('Emissions Factors'!$B$6/'LPG Bi-Fuel Vehicles'!D236)*(0.65*(B236*C236)))/10^6)</f>
        <v/>
      </c>
    </row>
    <row r="237" spans="1:7" x14ac:dyDescent="0.3">
      <c r="A237" t="str">
        <f>'Emission Assumption Summary'!A237</f>
        <v/>
      </c>
      <c r="C237" s="12" t="str">
        <f>IF(A237="","",C236+(C236*Assumptions!$B$17))</f>
        <v/>
      </c>
      <c r="D237" s="8" t="str">
        <f>IF(A237="","",D236+(D236*Assumptions!$B$11))</f>
        <v/>
      </c>
      <c r="E237" s="8" t="str">
        <f>IF(A237="","",E236+(E236*Assumptions!$B$11))</f>
        <v/>
      </c>
      <c r="F237" s="10" t="str">
        <f>IF(A237="","",(('Emissions Factors'!$B$6/'LPG Bi-Fuel Vehicles'!D237)*(0.65*(B237*C237)))/10^6)</f>
        <v/>
      </c>
    </row>
    <row r="238" spans="1:7" x14ac:dyDescent="0.3">
      <c r="A238" t="str">
        <f>'Emission Assumption Summary'!A238</f>
        <v/>
      </c>
      <c r="C238" s="12" t="str">
        <f>IF(A238="","",C237+(C237*Assumptions!$B$17))</f>
        <v/>
      </c>
      <c r="D238" s="8" t="str">
        <f>IF(A238="","",D237+(D237*Assumptions!$B$11))</f>
        <v/>
      </c>
      <c r="E238" s="8" t="str">
        <f>IF(A238="","",E237+(E237*Assumptions!$B$11))</f>
        <v/>
      </c>
      <c r="F238" s="10" t="str">
        <f>IF(A238="","",(('Emissions Factors'!$B$6/'LPG Bi-Fuel Vehicles'!D238)*(0.65*(B238*C238)))/10^6)</f>
        <v/>
      </c>
    </row>
    <row r="239" spans="1:7" x14ac:dyDescent="0.3">
      <c r="A239" t="str">
        <f>'Emission Assumption Summary'!A239</f>
        <v/>
      </c>
      <c r="C239" s="12" t="str">
        <f>IF(A239="","",C238+(C238*Assumptions!$B$17))</f>
        <v/>
      </c>
      <c r="D239" s="8" t="str">
        <f>IF(A239="","",D238+(D238*Assumptions!$B$11))</f>
        <v/>
      </c>
      <c r="E239" s="8" t="str">
        <f>IF(A239="","",E238+(E238*Assumptions!$B$11))</f>
        <v/>
      </c>
      <c r="F239" s="10" t="str">
        <f>IF(A239="","",(('Emissions Factors'!$B$6/'LPG Bi-Fuel Vehicles'!D239)*(0.65*(B239*C239)))/10^6)</f>
        <v/>
      </c>
    </row>
    <row r="240" spans="1:7" x14ac:dyDescent="0.3">
      <c r="A240" t="str">
        <f>'Emission Assumption Summary'!A240</f>
        <v/>
      </c>
      <c r="C240" s="12" t="str">
        <f>IF(A240="","",C239+(C239*Assumptions!$B$17))</f>
        <v/>
      </c>
      <c r="D240" s="8" t="str">
        <f>IF(A240="","",D239+(D239*Assumptions!$B$11))</f>
        <v/>
      </c>
      <c r="E240" s="8" t="str">
        <f>IF(A240="","",E239+(E239*Assumptions!$B$11))</f>
        <v/>
      </c>
      <c r="F240" s="10" t="str">
        <f>IF(A240="","",(('Emissions Factors'!$B$6/'LPG Bi-Fuel Vehicles'!D240)*(0.65*(B240*C240)))/10^6)</f>
        <v/>
      </c>
    </row>
    <row r="241" spans="1:6" x14ac:dyDescent="0.3">
      <c r="A241" t="str">
        <f>'Emission Assumption Summary'!A241</f>
        <v/>
      </c>
      <c r="C241" s="12" t="str">
        <f>IF(A241="","",C240+(C240*Assumptions!$B$17))</f>
        <v/>
      </c>
      <c r="D241" s="8" t="str">
        <f>IF(A241="","",D240+(D240*Assumptions!$B$11))</f>
        <v/>
      </c>
      <c r="E241" s="8" t="str">
        <f>IF(A241="","",E240+(E240*Assumptions!$B$11))</f>
        <v/>
      </c>
      <c r="F241" s="10" t="str">
        <f>IF(A241="","",(('Emissions Factors'!$B$6/'LPG Bi-Fuel Vehicles'!D241)*(0.65*(B241*C241)))/10^6)</f>
        <v/>
      </c>
    </row>
    <row r="242" spans="1:6" x14ac:dyDescent="0.3">
      <c r="A242" t="str">
        <f>'Emission Assumption Summary'!A242</f>
        <v/>
      </c>
      <c r="C242" s="12" t="str">
        <f>IF(A242="","",C241+(C241*Assumptions!$B$17))</f>
        <v/>
      </c>
      <c r="D242" s="8" t="str">
        <f>IF(A242="","",D241+(D241*Assumptions!$B$11))</f>
        <v/>
      </c>
      <c r="E242" s="8" t="str">
        <f>IF(A242="","",E241+(E241*Assumptions!$B$11))</f>
        <v/>
      </c>
      <c r="F242" s="10" t="str">
        <f>IF(A242="","",(('Emissions Factors'!$B$6/'LPG Bi-Fuel Vehicles'!D242)*(0.65*(B242*C242)))/10^6)</f>
        <v/>
      </c>
    </row>
    <row r="243" spans="1:6" x14ac:dyDescent="0.3">
      <c r="A243" t="str">
        <f>'Emission Assumption Summary'!A243</f>
        <v/>
      </c>
      <c r="C243" s="12" t="str">
        <f>IF(A243="","",C242+(C242*Assumptions!$B$17))</f>
        <v/>
      </c>
      <c r="D243" s="8" t="str">
        <f>IF(A243="","",D242+(D242*Assumptions!$B$11))</f>
        <v/>
      </c>
      <c r="E243" s="8" t="str">
        <f>IF(A243="","",E242+(E242*Assumptions!$B$11))</f>
        <v/>
      </c>
      <c r="F243" s="10" t="str">
        <f>IF(A243="","",(('Emissions Factors'!$B$6/'LPG Bi-Fuel Vehicles'!D243)*(0.65*(B243*C243)))/10^6)</f>
        <v/>
      </c>
    </row>
    <row r="244" spans="1:6" x14ac:dyDescent="0.3">
      <c r="A244" t="str">
        <f>'Emission Assumption Summary'!A244</f>
        <v/>
      </c>
      <c r="C244" s="12" t="str">
        <f>IF(A244="","",C243+(C243*Assumptions!$B$17))</f>
        <v/>
      </c>
      <c r="D244" s="8" t="str">
        <f>IF(A244="","",D243+(D243*Assumptions!$B$11))</f>
        <v/>
      </c>
      <c r="E244" s="8" t="str">
        <f>IF(A244="","",E243+(E243*Assumptions!$B$11))</f>
        <v/>
      </c>
      <c r="F244" s="10" t="str">
        <f>IF(A244="","",(('Emissions Factors'!$B$6/'LPG Bi-Fuel Vehicles'!D244)*(0.65*(B244*C244)))/10^6)</f>
        <v/>
      </c>
    </row>
    <row r="245" spans="1:6" x14ac:dyDescent="0.3">
      <c r="A245" t="str">
        <f>'Emission Assumption Summary'!A245</f>
        <v/>
      </c>
      <c r="C245" s="12" t="str">
        <f>IF(A245="","",C244+(C244*Assumptions!$B$17))</f>
        <v/>
      </c>
      <c r="D245" s="8" t="str">
        <f>IF(A245="","",D244+(D244*Assumptions!$B$11))</f>
        <v/>
      </c>
      <c r="E245" s="8" t="str">
        <f>IF(A245="","",E244+(E244*Assumptions!$B$11))</f>
        <v/>
      </c>
      <c r="F245" s="10" t="str">
        <f>IF(A245="","",(('Emissions Factors'!$B$6/'LPG Bi-Fuel Vehicles'!D245)*(0.65*(B245*C245)))/10^6)</f>
        <v/>
      </c>
    </row>
    <row r="246" spans="1:6" x14ac:dyDescent="0.3">
      <c r="A246" t="str">
        <f>'Emission Assumption Summary'!A246</f>
        <v/>
      </c>
      <c r="C246" s="12" t="str">
        <f>IF(A246="","",C245+(C245*Assumptions!$B$17))</f>
        <v/>
      </c>
      <c r="D246" s="8" t="str">
        <f>IF(A246="","",D245+(D245*Assumptions!$B$11))</f>
        <v/>
      </c>
      <c r="E246" s="8" t="str">
        <f>IF(A246="","",E245+(E245*Assumptions!$B$11))</f>
        <v/>
      </c>
      <c r="F246" s="10" t="str">
        <f>IF(A246="","",(('Emissions Factors'!$B$6/'LPG Bi-Fuel Vehicles'!D246)*(0.65*(B246*C246)))/10^6)</f>
        <v/>
      </c>
    </row>
    <row r="247" spans="1:6" x14ac:dyDescent="0.3">
      <c r="A247" t="str">
        <f>'Emission Assumption Summary'!A247</f>
        <v/>
      </c>
      <c r="C247" s="12" t="str">
        <f>IF(A247="","",C246+(C246*Assumptions!$B$17))</f>
        <v/>
      </c>
      <c r="D247" s="8" t="str">
        <f>IF(A247="","",D246+(D246*Assumptions!$B$11))</f>
        <v/>
      </c>
      <c r="E247" s="8" t="str">
        <f>IF(A247="","",E246+(E246*Assumptions!$B$11))</f>
        <v/>
      </c>
      <c r="F247" s="10" t="str">
        <f>IF(A247="","",(('Emissions Factors'!$B$6/'LPG Bi-Fuel Vehicles'!D247)*(0.65*(B247*C247)))/10^6)</f>
        <v/>
      </c>
    </row>
    <row r="248" spans="1:6" x14ac:dyDescent="0.3">
      <c r="A248" t="str">
        <f>'Emission Assumption Summary'!A248</f>
        <v/>
      </c>
      <c r="C248" s="12" t="str">
        <f>IF(A248="","",C247+(C247*Assumptions!$B$17))</f>
        <v/>
      </c>
      <c r="D248" s="8" t="str">
        <f>IF(A248="","",D247+(D247*Assumptions!$B$11))</f>
        <v/>
      </c>
      <c r="E248" s="8" t="str">
        <f>IF(A248="","",E247+(E247*Assumptions!$B$11))</f>
        <v/>
      </c>
      <c r="F248" s="10" t="str">
        <f>IF(A248="","",(('Emissions Factors'!$B$6/'LPG Bi-Fuel Vehicles'!D248)*(0.65*(B248*C248)))/10^6)</f>
        <v/>
      </c>
    </row>
    <row r="249" spans="1:6" x14ac:dyDescent="0.3">
      <c r="A249" t="str">
        <f>'Emission Assumption Summary'!A249</f>
        <v/>
      </c>
      <c r="C249" s="12" t="str">
        <f>IF(A249="","",C248+(C248*Assumptions!$B$17))</f>
        <v/>
      </c>
      <c r="D249" s="8" t="str">
        <f>IF(A249="","",D248+(D248*Assumptions!$B$11))</f>
        <v/>
      </c>
      <c r="E249" s="8" t="str">
        <f>IF(A249="","",E248+(E248*Assumptions!$B$11))</f>
        <v/>
      </c>
      <c r="F249" s="10" t="str">
        <f>IF(A249="","",(('Emissions Factors'!$B$6/'LPG Bi-Fuel Vehicles'!D249)*(0.65*(B249*C249)))/10^6)</f>
        <v/>
      </c>
    </row>
    <row r="250" spans="1:6" x14ac:dyDescent="0.3">
      <c r="A250" t="str">
        <f>'Emission Assumption Summary'!A250</f>
        <v/>
      </c>
      <c r="C250" s="12" t="str">
        <f>IF(A250="","",C249+(C249*Assumptions!$B$17))</f>
        <v/>
      </c>
      <c r="D250" s="8" t="str">
        <f>IF(A250="","",D249+(D249*Assumptions!$B$11))</f>
        <v/>
      </c>
      <c r="E250" s="8" t="str">
        <f>IF(A250="","",E249+(E249*Assumptions!$B$11))</f>
        <v/>
      </c>
      <c r="F250" s="10" t="str">
        <f>IF(A250="","",(('Emissions Factors'!$B$6/'LPG Bi-Fuel Vehicles'!D250)*(0.65*(B250*C250)))/10^6)</f>
        <v/>
      </c>
    </row>
    <row r="251" spans="1:6" x14ac:dyDescent="0.3">
      <c r="A251" t="str">
        <f>'Emission Assumption Summary'!A251</f>
        <v/>
      </c>
      <c r="C251" s="12" t="str">
        <f>IF(A251="","",C250+(C250*Assumptions!$B$17))</f>
        <v/>
      </c>
      <c r="D251" s="8" t="str">
        <f>IF(A251="","",D250+(D250*Assumptions!$B$11))</f>
        <v/>
      </c>
      <c r="E251" s="8" t="str">
        <f>IF(A251="","",E250+(E250*Assumptions!$B$11))</f>
        <v/>
      </c>
      <c r="F251" s="10" t="str">
        <f>IF(A251="","",(('Emissions Factors'!$B$6/'LPG Bi-Fuel Vehicles'!D251)*(0.65*(B251*C251)))/10^6)</f>
        <v/>
      </c>
    </row>
    <row r="252" spans="1:6" x14ac:dyDescent="0.3">
      <c r="A252" t="str">
        <f>'Emission Assumption Summary'!A252</f>
        <v/>
      </c>
      <c r="C252" s="12" t="str">
        <f>IF(A252="","",C251+(C251*Assumptions!$B$17))</f>
        <v/>
      </c>
      <c r="D252" s="8" t="str">
        <f>IF(A252="","",D251+(D251*Assumptions!$B$11))</f>
        <v/>
      </c>
      <c r="E252" s="8" t="str">
        <f>IF(A252="","",E251+(E251*Assumptions!$B$11))</f>
        <v/>
      </c>
      <c r="F252" s="10" t="str">
        <f>IF(A252="","",(('Emissions Factors'!$B$6/'LPG Bi-Fuel Vehicles'!D252)*(0.65*(B252*C252)))/10^6)</f>
        <v/>
      </c>
    </row>
    <row r="253" spans="1:6" x14ac:dyDescent="0.3">
      <c r="A253" t="str">
        <f>'Emission Assumption Summary'!A253</f>
        <v/>
      </c>
      <c r="C253" s="12" t="str">
        <f>IF(A253="","",C252+(C252*Assumptions!$B$17))</f>
        <v/>
      </c>
      <c r="D253" s="8" t="str">
        <f>IF(A253="","",D252+(D252*Assumptions!$B$11))</f>
        <v/>
      </c>
      <c r="E253" s="8" t="str">
        <f>IF(A253="","",E252+(E252*Assumptions!$B$11))</f>
        <v/>
      </c>
      <c r="F253" s="10" t="str">
        <f>IF(A253="","",(('Emissions Factors'!$B$6/'LPG Bi-Fuel Vehicles'!D253)*(0.65*(B253*C253)))/10^6)</f>
        <v/>
      </c>
    </row>
    <row r="254" spans="1:6" x14ac:dyDescent="0.3">
      <c r="A254" t="str">
        <f>'Emission Assumption Summary'!A254</f>
        <v/>
      </c>
      <c r="C254" s="12" t="str">
        <f>IF(A254="","",C253+(C253*Assumptions!$B$17))</f>
        <v/>
      </c>
      <c r="D254" s="8" t="str">
        <f>IF(A254="","",D253+(D253*Assumptions!$B$11))</f>
        <v/>
      </c>
      <c r="E254" s="8" t="str">
        <f>IF(A254="","",E253+(E253*Assumptions!$B$11))</f>
        <v/>
      </c>
      <c r="F254" s="10" t="str">
        <f>IF(A254="","",(('Emissions Factors'!$B$6/'LPG Bi-Fuel Vehicles'!D254)*(0.65*(B254*C254)))/10^6)</f>
        <v/>
      </c>
    </row>
    <row r="255" spans="1:6" x14ac:dyDescent="0.3">
      <c r="A255" t="str">
        <f>'Emission Assumption Summary'!A255</f>
        <v/>
      </c>
      <c r="C255" s="12" t="str">
        <f>IF(A255="","",C254+(C254*Assumptions!$B$17))</f>
        <v/>
      </c>
      <c r="D255" s="8" t="str">
        <f>IF(A255="","",D254+(D254*Assumptions!$B$11))</f>
        <v/>
      </c>
      <c r="E255" s="8" t="str">
        <f>IF(A255="","",E254+(E254*Assumptions!$B$11))</f>
        <v/>
      </c>
      <c r="F255" s="10" t="str">
        <f>IF(A255="","",(('Emissions Factors'!$B$6/'LPG Bi-Fuel Vehicles'!D255)*(0.65*(B255*C255)))/10^6)</f>
        <v/>
      </c>
    </row>
    <row r="256" spans="1:6" x14ac:dyDescent="0.3">
      <c r="A256" t="str">
        <f>'Emission Assumption Summary'!A256</f>
        <v/>
      </c>
      <c r="C256" s="12" t="str">
        <f>IF(A256="","",C255+(C255*Assumptions!$B$17))</f>
        <v/>
      </c>
      <c r="D256" s="8" t="str">
        <f>IF(A256="","",D255+(D255*Assumptions!$B$11))</f>
        <v/>
      </c>
      <c r="E256" s="8" t="str">
        <f>IF(A256="","",E255+(E255*Assumptions!$B$11))</f>
        <v/>
      </c>
      <c r="F256" s="10" t="str">
        <f>IF(A256="","",(('Emissions Factors'!$B$6/'LPG Bi-Fuel Vehicles'!D256)*(0.65*(B256*C256)))/10^6)</f>
        <v/>
      </c>
    </row>
    <row r="257" spans="1:6" x14ac:dyDescent="0.3">
      <c r="A257" t="str">
        <f>'Emission Assumption Summary'!A257</f>
        <v/>
      </c>
      <c r="C257" s="12" t="str">
        <f>IF(A257="","",C256+(C256*Assumptions!$B$17))</f>
        <v/>
      </c>
      <c r="D257" s="8" t="str">
        <f>IF(A257="","",D256+(D256*Assumptions!$B$11))</f>
        <v/>
      </c>
      <c r="E257" s="8" t="str">
        <f>IF(A257="","",E256+(E256*Assumptions!$B$11))</f>
        <v/>
      </c>
      <c r="F257" s="10" t="str">
        <f>IF(A257="","",(('Emissions Factors'!$B$6/'LPG Bi-Fuel Vehicles'!D257)*(0.65*(B257*C257)))/10^6)</f>
        <v/>
      </c>
    </row>
    <row r="258" spans="1:6" x14ac:dyDescent="0.3">
      <c r="A258" t="str">
        <f>'Emission Assumption Summary'!A258</f>
        <v/>
      </c>
      <c r="C258" s="12" t="str">
        <f>IF(A258="","",C257+(C257*Assumptions!$B$17))</f>
        <v/>
      </c>
      <c r="D258" s="8" t="str">
        <f>IF(A258="","",D257+(D257*Assumptions!$B$11))</f>
        <v/>
      </c>
      <c r="E258" s="8" t="str">
        <f>IF(A258="","",E257+(E257*Assumptions!$B$11))</f>
        <v/>
      </c>
      <c r="F258" s="10" t="str">
        <f>IF(A258="","",(('Emissions Factors'!$B$6/'LPG Bi-Fuel Vehicles'!D258)*(0.65*(B258*C258)))/10^6)</f>
        <v/>
      </c>
    </row>
    <row r="259" spans="1:6" x14ac:dyDescent="0.3">
      <c r="A259" t="str">
        <f>'Emission Assumption Summary'!A259</f>
        <v/>
      </c>
      <c r="C259" s="12" t="str">
        <f>IF(A259="","",C258+(C258*Assumptions!$B$17))</f>
        <v/>
      </c>
      <c r="D259" s="8" t="str">
        <f>IF(A259="","",D258+(D258*Assumptions!$B$11))</f>
        <v/>
      </c>
      <c r="E259" s="8" t="str">
        <f>IF(A259="","",E258+(E258*Assumptions!$B$11))</f>
        <v/>
      </c>
      <c r="F259" s="10" t="str">
        <f>IF(A259="","",(('Emissions Factors'!$B$6/'LPG Bi-Fuel Vehicles'!D259)*(0.65*(B259*C259)))/10^6)</f>
        <v/>
      </c>
    </row>
    <row r="260" spans="1:6" x14ac:dyDescent="0.3">
      <c r="A260" t="str">
        <f>'Emission Assumption Summary'!A260</f>
        <v/>
      </c>
      <c r="C260" s="12" t="str">
        <f>IF(A260="","",C259+(C259*Assumptions!$B$17))</f>
        <v/>
      </c>
      <c r="D260" s="8" t="str">
        <f>IF(A260="","",D259+(D259*Assumptions!$B$11))</f>
        <v/>
      </c>
      <c r="E260" s="8" t="str">
        <f>IF(A260="","",E259+(E259*Assumptions!$B$11))</f>
        <v/>
      </c>
      <c r="F260" s="10" t="str">
        <f>IF(A260="","",(('Emissions Factors'!$B$6/'LPG Bi-Fuel Vehicles'!D260)*(0.65*(B260*C260)))/10^6)</f>
        <v/>
      </c>
    </row>
    <row r="261" spans="1:6" x14ac:dyDescent="0.3">
      <c r="A261" t="str">
        <f>'Emission Assumption Summary'!A261</f>
        <v/>
      </c>
      <c r="C261" s="12" t="str">
        <f>IF(A261="","",C260+(C260*Assumptions!$B$17))</f>
        <v/>
      </c>
      <c r="D261" s="8" t="str">
        <f>IF(A261="","",D260+(D260*Assumptions!$B$11))</f>
        <v/>
      </c>
      <c r="E261" s="8" t="str">
        <f>IF(A261="","",E260+(E260*Assumptions!$B$11))</f>
        <v/>
      </c>
      <c r="F261" s="10" t="str">
        <f>IF(A261="","",(('Emissions Factors'!$B$6/'LPG Bi-Fuel Vehicles'!D261)*(0.65*(B261*C261)))/10^6)</f>
        <v/>
      </c>
    </row>
    <row r="262" spans="1:6" x14ac:dyDescent="0.3">
      <c r="A262" t="str">
        <f>'Emission Assumption Summary'!A262</f>
        <v/>
      </c>
      <c r="C262" s="12" t="str">
        <f>IF(A262="","",C261+(C261*Assumptions!$B$17))</f>
        <v/>
      </c>
      <c r="D262" s="8" t="str">
        <f>IF(A262="","",D261+(D261*Assumptions!$B$11))</f>
        <v/>
      </c>
      <c r="E262" s="8" t="str">
        <f>IF(A262="","",E261+(E261*Assumptions!$B$11))</f>
        <v/>
      </c>
      <c r="F262" s="10" t="str">
        <f>IF(A262="","",(('Emissions Factors'!$B$6/'LPG Bi-Fuel Vehicles'!D262)*(0.65*(B262*C262)))/10^6)</f>
        <v/>
      </c>
    </row>
    <row r="263" spans="1:6" x14ac:dyDescent="0.3">
      <c r="A263" t="str">
        <f>'Emission Assumption Summary'!A263</f>
        <v/>
      </c>
      <c r="C263" s="12" t="str">
        <f>IF(A263="","",C262+(C262*Assumptions!$B$17))</f>
        <v/>
      </c>
      <c r="D263" s="8" t="str">
        <f>IF(A263="","",D262+(D262*Assumptions!$B$11))</f>
        <v/>
      </c>
      <c r="E263" s="8" t="str">
        <f>IF(A263="","",E262+(E262*Assumptions!$B$11))</f>
        <v/>
      </c>
      <c r="F263" s="10" t="str">
        <f>IF(A263="","",(('Emissions Factors'!$B$6/'LPG Bi-Fuel Vehicles'!D263)*(0.65*(B263*C263)))/10^6)</f>
        <v/>
      </c>
    </row>
    <row r="264" spans="1:6" x14ac:dyDescent="0.3">
      <c r="A264" t="str">
        <f>'Emission Assumption Summary'!A264</f>
        <v/>
      </c>
      <c r="C264" s="12" t="str">
        <f>IF(A264="","",C263+(C263*Assumptions!$B$17))</f>
        <v/>
      </c>
      <c r="D264" s="8" t="str">
        <f>IF(A264="","",D263+(D263*Assumptions!$B$11))</f>
        <v/>
      </c>
      <c r="E264" s="8" t="str">
        <f>IF(A264="","",E263+(E263*Assumptions!$B$11))</f>
        <v/>
      </c>
      <c r="F264" s="10" t="str">
        <f>IF(A264="","",(('Emissions Factors'!$B$6/'LPG Bi-Fuel Vehicles'!D264)*(0.65*(B264*C264)))/10^6)</f>
        <v/>
      </c>
    </row>
    <row r="265" spans="1:6" x14ac:dyDescent="0.3">
      <c r="A265" t="str">
        <f>'Emission Assumption Summary'!A265</f>
        <v/>
      </c>
      <c r="C265" s="12" t="str">
        <f>IF(A265="","",C264+(C264*Assumptions!$B$17))</f>
        <v/>
      </c>
      <c r="D265" s="8" t="str">
        <f>IF(A265="","",D264+(D264*Assumptions!$B$11))</f>
        <v/>
      </c>
      <c r="E265" s="8" t="str">
        <f>IF(A265="","",E264+(E264*Assumptions!$B$11))</f>
        <v/>
      </c>
      <c r="F265" s="10" t="str">
        <f>IF(A265="","",(('Emissions Factors'!$B$6/'LPG Bi-Fuel Vehicles'!D265)*(0.65*(B265*C265)))/10^6)</f>
        <v/>
      </c>
    </row>
    <row r="266" spans="1:6" x14ac:dyDescent="0.3">
      <c r="A266" t="str">
        <f>'Emission Assumption Summary'!A266</f>
        <v/>
      </c>
      <c r="C266" s="12" t="str">
        <f>IF(A266="","",C265+(C265*Assumptions!$B$17))</f>
        <v/>
      </c>
      <c r="D266" s="8" t="str">
        <f>IF(A266="","",D265+(D265*Assumptions!$B$11))</f>
        <v/>
      </c>
      <c r="E266" s="8" t="str">
        <f>IF(A266="","",E265+(E265*Assumptions!$B$11))</f>
        <v/>
      </c>
      <c r="F266" s="10" t="str">
        <f>IF(A266="","",(('Emissions Factors'!$B$6/'LPG Bi-Fuel Vehicles'!D266)*(0.65*(B266*C266)))/10^6)</f>
        <v/>
      </c>
    </row>
    <row r="267" spans="1:6" x14ac:dyDescent="0.3">
      <c r="A267" t="str">
        <f>'Emission Assumption Summary'!A267</f>
        <v/>
      </c>
      <c r="C267" s="12" t="str">
        <f>IF(A267="","",C266+(C266*Assumptions!$B$17))</f>
        <v/>
      </c>
      <c r="D267" s="8" t="str">
        <f>IF(A267="","",D266+(D266*Assumptions!$B$11))</f>
        <v/>
      </c>
      <c r="E267" s="8" t="str">
        <f>IF(A267="","",E266+(E266*Assumptions!$B$11))</f>
        <v/>
      </c>
      <c r="F267" s="10" t="str">
        <f>IF(A267="","",(('Emissions Factors'!$B$6/'LPG Bi-Fuel Vehicles'!D267)*(0.65*(B267*C267)))/10^6)</f>
        <v/>
      </c>
    </row>
    <row r="268" spans="1:6" x14ac:dyDescent="0.3">
      <c r="A268" t="str">
        <f>'Emission Assumption Summary'!A268</f>
        <v/>
      </c>
      <c r="C268" s="12" t="str">
        <f>IF(A268="","",C267+(C267*Assumptions!$B$17))</f>
        <v/>
      </c>
      <c r="D268" s="8" t="str">
        <f>IF(A268="","",D267+(D267*Assumptions!$B$11))</f>
        <v/>
      </c>
      <c r="E268" s="8" t="str">
        <f>IF(A268="","",E267+(E267*Assumptions!$B$11))</f>
        <v/>
      </c>
      <c r="F268" s="10" t="str">
        <f>IF(A268="","",(('Emissions Factors'!$B$6/'LPG Bi-Fuel Vehicles'!D268)*(0.65*(B268*C268)))/10^6)</f>
        <v/>
      </c>
    </row>
    <row r="269" spans="1:6" x14ac:dyDescent="0.3">
      <c r="A269" t="str">
        <f>'Emission Assumption Summary'!A269</f>
        <v/>
      </c>
      <c r="C269" s="12" t="str">
        <f>IF(A269="","",C268+(C268*Assumptions!$B$17))</f>
        <v/>
      </c>
      <c r="D269" s="8" t="str">
        <f>IF(A269="","",D268+(D268*Assumptions!$B$11))</f>
        <v/>
      </c>
      <c r="E269" s="8" t="str">
        <f>IF(A269="","",E268+(E268*Assumptions!$B$11))</f>
        <v/>
      </c>
      <c r="F269" s="10" t="str">
        <f>IF(A269="","",(('Emissions Factors'!$B$6/'LPG Bi-Fuel Vehicles'!D269)*(0.65*(B269*C269)))/10^6)</f>
        <v/>
      </c>
    </row>
    <row r="270" spans="1:6" x14ac:dyDescent="0.3">
      <c r="A270" t="str">
        <f>'Emission Assumption Summary'!A270</f>
        <v/>
      </c>
      <c r="C270" s="12" t="str">
        <f>IF(A270="","",C269+(C269*Assumptions!$B$17))</f>
        <v/>
      </c>
      <c r="D270" s="8" t="str">
        <f>IF(A270="","",D269+(D269*Assumptions!$B$11))</f>
        <v/>
      </c>
      <c r="E270" s="8" t="str">
        <f>IF(A270="","",E269+(E269*Assumptions!$B$11))</f>
        <v/>
      </c>
      <c r="F270" s="10" t="str">
        <f>IF(A270="","",(('Emissions Factors'!$B$6/'LPG Bi-Fuel Vehicles'!D270)*(0.65*(B270*C270)))/10^6)</f>
        <v/>
      </c>
    </row>
    <row r="271" spans="1:6" x14ac:dyDescent="0.3">
      <c r="A271" t="str">
        <f>'Emission Assumption Summary'!A271</f>
        <v/>
      </c>
      <c r="C271" s="12" t="str">
        <f>IF(A271="","",C270+(C270*Assumptions!$B$17))</f>
        <v/>
      </c>
      <c r="D271" s="8" t="str">
        <f>IF(A271="","",D270+(D270*Assumptions!$B$11))</f>
        <v/>
      </c>
      <c r="E271" s="8" t="str">
        <f>IF(A271="","",E270+(E270*Assumptions!$B$11))</f>
        <v/>
      </c>
      <c r="F271" s="10" t="str">
        <f>IF(A271="","",(('Emissions Factors'!$B$6/'LPG Bi-Fuel Vehicles'!D271)*(0.65*(B271*C271)))/10^6)</f>
        <v/>
      </c>
    </row>
    <row r="272" spans="1:6" x14ac:dyDescent="0.3">
      <c r="A272" t="str">
        <f>'Emission Assumption Summary'!A272</f>
        <v/>
      </c>
      <c r="C272" s="12" t="str">
        <f>IF(A272="","",C271+(C271*Assumptions!$B$17))</f>
        <v/>
      </c>
      <c r="D272" s="8" t="str">
        <f>IF(A272="","",D271+(D271*Assumptions!$B$11))</f>
        <v/>
      </c>
      <c r="E272" s="8" t="str">
        <f>IF(A272="","",E271+(E271*Assumptions!$B$11))</f>
        <v/>
      </c>
      <c r="F272" s="10" t="str">
        <f>IF(A272="","",(('Emissions Factors'!$B$6/'LPG Bi-Fuel Vehicles'!D272)*(0.65*(B272*C272)))/10^6)</f>
        <v/>
      </c>
    </row>
    <row r="273" spans="1:6" x14ac:dyDescent="0.3">
      <c r="A273" t="str">
        <f>'Emission Assumption Summary'!A273</f>
        <v/>
      </c>
      <c r="C273" s="12" t="str">
        <f>IF(A273="","",C272+(C272*Assumptions!$B$17))</f>
        <v/>
      </c>
      <c r="D273" s="8" t="str">
        <f>IF(A273="","",D272+(D272*Assumptions!$B$11))</f>
        <v/>
      </c>
      <c r="E273" s="8" t="str">
        <f>IF(A273="","",E272+(E272*Assumptions!$B$11))</f>
        <v/>
      </c>
      <c r="F273" s="10" t="str">
        <f>IF(A273="","",(('Emissions Factors'!$B$6/'LPG Bi-Fuel Vehicles'!D273)*(0.65*(B273*C273)))/10^6)</f>
        <v/>
      </c>
    </row>
    <row r="274" spans="1:6" x14ac:dyDescent="0.3">
      <c r="A274" t="str">
        <f>'Emission Assumption Summary'!A274</f>
        <v/>
      </c>
      <c r="C274" s="12" t="str">
        <f>IF(A274="","",C273+(C273*Assumptions!$B$17))</f>
        <v/>
      </c>
      <c r="D274" s="8" t="str">
        <f>IF(A274="","",D273+(D273*Assumptions!$B$11))</f>
        <v/>
      </c>
      <c r="E274" s="8" t="str">
        <f>IF(A274="","",E273+(E273*Assumptions!$B$11))</f>
        <v/>
      </c>
      <c r="F274" s="10" t="str">
        <f>IF(A274="","",(('Emissions Factors'!$B$6/'LPG Bi-Fuel Vehicles'!D274)*(0.65*(B274*C274)))/10^6)</f>
        <v/>
      </c>
    </row>
    <row r="275" spans="1:6" x14ac:dyDescent="0.3">
      <c r="A275" t="str">
        <f>'Emission Assumption Summary'!A275</f>
        <v/>
      </c>
      <c r="C275" s="12" t="str">
        <f>IF(A275="","",C274+(C274*Assumptions!$B$17))</f>
        <v/>
      </c>
      <c r="D275" s="8" t="str">
        <f>IF(A275="","",D274+(D274*Assumptions!$B$11))</f>
        <v/>
      </c>
      <c r="E275" s="8" t="str">
        <f>IF(A275="","",E274+(E274*Assumptions!$B$11))</f>
        <v/>
      </c>
      <c r="F275" s="10" t="str">
        <f>IF(A275="","",(('Emissions Factors'!$B$6/'LPG Bi-Fuel Vehicles'!D275)*(0.65*(B275*C275)))/10^6)</f>
        <v/>
      </c>
    </row>
    <row r="276" spans="1:6" x14ac:dyDescent="0.3">
      <c r="A276" t="str">
        <f>'Emission Assumption Summary'!A276</f>
        <v/>
      </c>
      <c r="C276" s="12" t="str">
        <f>IF(A276="","",C275+(C275*Assumptions!$B$17))</f>
        <v/>
      </c>
      <c r="D276" s="8" t="str">
        <f>IF(A276="","",D275+(D275*Assumptions!$B$11))</f>
        <v/>
      </c>
      <c r="E276" s="8" t="str">
        <f>IF(A276="","",E275+(E275*Assumptions!$B$11))</f>
        <v/>
      </c>
      <c r="F276" s="10" t="str">
        <f>IF(A276="","",(('Emissions Factors'!$B$6/'LPG Bi-Fuel Vehicles'!D276)*(0.65*(B276*C276)))/10^6)</f>
        <v/>
      </c>
    </row>
    <row r="277" spans="1:6" x14ac:dyDescent="0.3">
      <c r="A277" t="str">
        <f>'Emission Assumption Summary'!A277</f>
        <v/>
      </c>
      <c r="C277" s="12" t="str">
        <f>IF(A277="","",C276+(C276*Assumptions!$B$17))</f>
        <v/>
      </c>
      <c r="D277" s="8" t="str">
        <f>IF(A277="","",D276+(D276*Assumptions!$B$11))</f>
        <v/>
      </c>
      <c r="E277" s="8" t="str">
        <f>IF(A277="","",E276+(E276*Assumptions!$B$11))</f>
        <v/>
      </c>
      <c r="F277" s="10" t="str">
        <f>IF(A277="","",(('Emissions Factors'!$B$6/'LPG Bi-Fuel Vehicles'!D277)*(0.65*(B277*C277)))/10^6)</f>
        <v/>
      </c>
    </row>
    <row r="278" spans="1:6" x14ac:dyDescent="0.3">
      <c r="A278" t="str">
        <f>'Emission Assumption Summary'!A278</f>
        <v/>
      </c>
      <c r="C278" s="12" t="str">
        <f>IF(A278="","",C277+(C277*Assumptions!$B$17))</f>
        <v/>
      </c>
      <c r="D278" s="8" t="str">
        <f>IF(A278="","",D277+(D277*Assumptions!$B$11))</f>
        <v/>
      </c>
      <c r="E278" s="8" t="str">
        <f>IF(A278="","",E277+(E277*Assumptions!$B$11))</f>
        <v/>
      </c>
      <c r="F278" s="10" t="str">
        <f>IF(A278="","",(('Emissions Factors'!$B$6/'LPG Bi-Fuel Vehicles'!D278)*(0.65*(B278*C278)))/10^6)</f>
        <v/>
      </c>
    </row>
    <row r="279" spans="1:6" x14ac:dyDescent="0.3">
      <c r="A279" t="str">
        <f>'Emission Assumption Summary'!A279</f>
        <v/>
      </c>
      <c r="C279" s="12" t="str">
        <f>IF(A279="","",C278+(C278*Assumptions!$B$17))</f>
        <v/>
      </c>
      <c r="D279" s="8" t="str">
        <f>IF(A279="","",D278+(D278*Assumptions!$B$11))</f>
        <v/>
      </c>
      <c r="E279" s="8" t="str">
        <f>IF(A279="","",E278+(E278*Assumptions!$B$11))</f>
        <v/>
      </c>
      <c r="F279" s="10" t="str">
        <f>IF(A279="","",(('Emissions Factors'!$B$6/'LPG Bi-Fuel Vehicles'!D279)*(0.65*(B279*C279)))/10^6)</f>
        <v/>
      </c>
    </row>
    <row r="280" spans="1:6" x14ac:dyDescent="0.3">
      <c r="A280" t="str">
        <f>'Emission Assumption Summary'!A280</f>
        <v/>
      </c>
      <c r="C280" s="12" t="str">
        <f>IF(A280="","",C279+(C279*Assumptions!$B$17))</f>
        <v/>
      </c>
      <c r="D280" s="8" t="str">
        <f>IF(A280="","",D279+(D279*Assumptions!$B$11))</f>
        <v/>
      </c>
      <c r="F280" s="10" t="str">
        <f>IF(A280="","",(('Emissions Factors'!$B$6/'LPG Bi-Fuel Vehicles'!D280)*(0.65*(B280*C280)))/10^6)</f>
        <v/>
      </c>
    </row>
    <row r="281" spans="1:6" x14ac:dyDescent="0.3">
      <c r="A281" t="str">
        <f>'Emission Assumption Summary'!A281</f>
        <v/>
      </c>
      <c r="C281" s="12" t="str">
        <f>IF(A281="","",C280+(C280*Assumptions!$B$17))</f>
        <v/>
      </c>
      <c r="D281" s="8" t="str">
        <f>IF(A281="","",D280+(D280*Assumptions!$B$11))</f>
        <v/>
      </c>
      <c r="F281" s="10" t="str">
        <f>IF(A281="","",(('Emissions Factors'!$B$6/'LPG Bi-Fuel Vehicles'!D281)*(0.65*(B281*C281)))/10^6)</f>
        <v/>
      </c>
    </row>
    <row r="282" spans="1:6" x14ac:dyDescent="0.3">
      <c r="A282" t="str">
        <f>'Emission Assumption Summary'!A282</f>
        <v/>
      </c>
      <c r="C282" s="12" t="str">
        <f>IF(A282="","",C281+(C281*Assumptions!$B$17))</f>
        <v/>
      </c>
      <c r="D282" s="8" t="str">
        <f>IF(A282="","",D281+(D281*Assumptions!$B$11))</f>
        <v/>
      </c>
      <c r="F282" s="10" t="str">
        <f>IF(A282="","",(('Emissions Factors'!$B$6/'LPG Bi-Fuel Vehicles'!D282)*(0.65*(B282*C282)))/10^6)</f>
        <v/>
      </c>
    </row>
    <row r="283" spans="1:6" x14ac:dyDescent="0.3">
      <c r="A283" t="str">
        <f>'Emission Assumption Summary'!A283</f>
        <v/>
      </c>
      <c r="C283" s="12" t="str">
        <f>IF(A283="","",C282+(C282*Assumptions!$B$17))</f>
        <v/>
      </c>
      <c r="D283" s="8" t="str">
        <f>IF(A283="","",D282+(D282*Assumptions!$B$11))</f>
        <v/>
      </c>
      <c r="F283" s="10" t="str">
        <f>IF(A283="","",(('Emissions Factors'!$B$6/'LPG Bi-Fuel Vehicles'!D283)*(0.65*(B283*C283)))/10^6)</f>
        <v/>
      </c>
    </row>
    <row r="284" spans="1:6" x14ac:dyDescent="0.3">
      <c r="A284" t="str">
        <f>'Emission Assumption Summary'!A284</f>
        <v/>
      </c>
      <c r="C284" s="12" t="str">
        <f>IF(A284="","",C283+(C283*Assumptions!$B$17))</f>
        <v/>
      </c>
      <c r="D284" s="8" t="str">
        <f>IF(A284="","",D283+(D283*Assumptions!$B$11))</f>
        <v/>
      </c>
      <c r="F284" s="10" t="str">
        <f>IF(A284="","",(('Emissions Factors'!$B$6/'LPG Bi-Fuel Vehicles'!D284)*(0.65*(B284*C284)))/10^6)</f>
        <v/>
      </c>
    </row>
    <row r="285" spans="1:6" x14ac:dyDescent="0.3">
      <c r="A285" t="str">
        <f>'Emission Assumption Summary'!A285</f>
        <v/>
      </c>
      <c r="C285" s="12" t="str">
        <f>IF(A285="","",C284+(C284*Assumptions!$B$17))</f>
        <v/>
      </c>
      <c r="D285" s="8" t="str">
        <f>IF(A285="","",D284+(D284*Assumptions!$B$11))</f>
        <v/>
      </c>
      <c r="F285" s="10" t="str">
        <f>IF(A285="","",(('Emissions Factors'!$B$6/'LPG Bi-Fuel Vehicles'!D285)*(0.65*(B285*C285)))/10^6)</f>
        <v/>
      </c>
    </row>
    <row r="286" spans="1:6" x14ac:dyDescent="0.3">
      <c r="A286" t="str">
        <f>'Emission Assumption Summary'!A286</f>
        <v/>
      </c>
      <c r="C286" s="12" t="str">
        <f>IF(A286="","",C285+(C285*Assumptions!$B$17))</f>
        <v/>
      </c>
      <c r="D286" s="8" t="str">
        <f>IF(A286="","",D285+(D285*Assumptions!$B$11))</f>
        <v/>
      </c>
      <c r="F286" s="10" t="str">
        <f>IF(A286="","",(('Emissions Factors'!$B$6/'LPG Bi-Fuel Vehicles'!D286)*(0.65*(B286*C286)))/10^6)</f>
        <v/>
      </c>
    </row>
    <row r="287" spans="1:6" x14ac:dyDescent="0.3">
      <c r="A287" t="str">
        <f>'Emission Assumption Summary'!A287</f>
        <v/>
      </c>
      <c r="C287" s="12" t="str">
        <f>IF(A287="","",C286+(C286*Assumptions!$B$17))</f>
        <v/>
      </c>
      <c r="D287" s="8" t="str">
        <f>IF(A287="","",D286+(D286*Assumptions!$B$11))</f>
        <v/>
      </c>
      <c r="F287" s="10" t="str">
        <f>IF(A287="","",(('Emissions Factors'!$B$6/'LPG Bi-Fuel Vehicles'!D287)*(0.65*(B287*C287)))/10^6)</f>
        <v/>
      </c>
    </row>
    <row r="288" spans="1:6" x14ac:dyDescent="0.3">
      <c r="A288" t="str">
        <f>'Emission Assumption Summary'!A288</f>
        <v/>
      </c>
      <c r="C288" s="12" t="str">
        <f>IF(A288="","",C287+(C287*Assumptions!$B$17))</f>
        <v/>
      </c>
      <c r="D288" s="8" t="str">
        <f>IF(A288="","",D287+(D287*Assumptions!$B$11))</f>
        <v/>
      </c>
      <c r="F288" s="10" t="str">
        <f>IF(A288="","",(('Emissions Factors'!$B$6/'LPG Bi-Fuel Vehicles'!D288)*(0.65*(B288*C288)))/10^6)</f>
        <v/>
      </c>
    </row>
    <row r="289" spans="1:6" x14ac:dyDescent="0.3">
      <c r="A289" t="str">
        <f>'Emission Assumption Summary'!A289</f>
        <v/>
      </c>
      <c r="C289" s="12" t="str">
        <f>IF(A289="","",C288+(C288*Assumptions!$B$17))</f>
        <v/>
      </c>
      <c r="D289" s="8" t="str">
        <f>IF(A289="","",D288+(D288*Assumptions!$B$11))</f>
        <v/>
      </c>
      <c r="F289" s="10" t="str">
        <f>IF(A289="","",(('Emissions Factors'!$B$6/'LPG Bi-Fuel Vehicles'!D289)*(0.65*(B289*C289)))/10^6)</f>
        <v/>
      </c>
    </row>
    <row r="290" spans="1:6" x14ac:dyDescent="0.3">
      <c r="A290" t="str">
        <f>'Emission Assumption Summary'!A290</f>
        <v/>
      </c>
      <c r="C290" s="12" t="str">
        <f>IF(A290="","",C289+(C289*Assumptions!$B$17))</f>
        <v/>
      </c>
      <c r="D290" s="8" t="str">
        <f>IF(A290="","",D289+(D289*Assumptions!$B$11))</f>
        <v/>
      </c>
      <c r="F290" s="10" t="str">
        <f>IF(A290="","",(('Emissions Factors'!$B$6/'LPG Bi-Fuel Vehicles'!D290)*(0.65*(B290*C290)))/10^6)</f>
        <v/>
      </c>
    </row>
    <row r="291" spans="1:6" x14ac:dyDescent="0.3">
      <c r="A291" t="str">
        <f>'Emission Assumption Summary'!A291</f>
        <v/>
      </c>
      <c r="C291" s="12" t="str">
        <f>IF(A291="","",C290+(C290*Assumptions!$B$17))</f>
        <v/>
      </c>
      <c r="D291" s="8" t="str">
        <f>IF(A291="","",D290+(D290*Assumptions!$B$11))</f>
        <v/>
      </c>
      <c r="F291" s="10" t="str">
        <f>IF(A291="","",(('Emissions Factors'!$B$6/'LPG Bi-Fuel Vehicles'!D291)*(0.65*(B291*C291)))/10^6)</f>
        <v/>
      </c>
    </row>
    <row r="292" spans="1:6" x14ac:dyDescent="0.3">
      <c r="A292" t="str">
        <f>'Emission Assumption Summary'!A292</f>
        <v/>
      </c>
      <c r="C292" s="12" t="str">
        <f>IF(A292="","",C291+(C291*Assumptions!$B$17))</f>
        <v/>
      </c>
      <c r="D292" s="8" t="str">
        <f>IF(A292="","",D291+(D291*Assumptions!$B$11))</f>
        <v/>
      </c>
      <c r="F292" s="10" t="str">
        <f>IF(A292="","",(('Emissions Factors'!$B$6/'LPG Bi-Fuel Vehicles'!D292)*(0.65*(B292*C292)))/10^6)</f>
        <v/>
      </c>
    </row>
    <row r="293" spans="1:6" x14ac:dyDescent="0.3">
      <c r="A293" t="str">
        <f>'Emission Assumption Summary'!A293</f>
        <v/>
      </c>
      <c r="C293" s="12" t="str">
        <f>IF(A293="","",C292+(C292*Assumptions!$B$17))</f>
        <v/>
      </c>
      <c r="D293" s="8" t="str">
        <f>IF(A293="","",D292+(D292*Assumptions!$B$11))</f>
        <v/>
      </c>
      <c r="F293" s="10" t="str">
        <f>IF(A293="","",(('Emissions Factors'!$B$6/'LPG Bi-Fuel Vehicles'!D293)*(0.65*(B293*C293)))/10^6)</f>
        <v/>
      </c>
    </row>
    <row r="294" spans="1:6" x14ac:dyDescent="0.3">
      <c r="A294" t="str">
        <f>'Emission Assumption Summary'!A294</f>
        <v/>
      </c>
      <c r="C294" s="12" t="str">
        <f>IF(A294="","",C293+(C293*Assumptions!$B$17))</f>
        <v/>
      </c>
      <c r="D294" s="8" t="str">
        <f>IF(A294="","",D293+(D293*Assumptions!$B$11))</f>
        <v/>
      </c>
      <c r="F294" s="10" t="str">
        <f>IF(A294="","",(('Emissions Factors'!$B$6/'LPG Bi-Fuel Vehicles'!D294)*(0.65*(B294*C294)))/10^6)</f>
        <v/>
      </c>
    </row>
    <row r="295" spans="1:6" x14ac:dyDescent="0.3">
      <c r="A295" t="str">
        <f>'Emission Assumption Summary'!A295</f>
        <v/>
      </c>
      <c r="C295" s="12" t="str">
        <f>IF(A295="","",C294+(C294*Assumptions!$B$17))</f>
        <v/>
      </c>
      <c r="D295" s="8" t="str">
        <f>IF(A295="","",D294+(D294*Assumptions!$B$11))</f>
        <v/>
      </c>
      <c r="F295" s="10" t="str">
        <f>IF(A295="","",(('Emissions Factors'!$B$6/'LPG Bi-Fuel Vehicles'!D295)*(0.65*(B295*C295)))/10^6)</f>
        <v/>
      </c>
    </row>
    <row r="296" spans="1:6" x14ac:dyDescent="0.3">
      <c r="A296" t="str">
        <f>'Emission Assumption Summary'!A296</f>
        <v/>
      </c>
      <c r="C296" s="12" t="str">
        <f>IF(A296="","",C295+(C295*Assumptions!$B$17))</f>
        <v/>
      </c>
      <c r="D296" s="8" t="str">
        <f>IF(A296="","",D295+(D295*Assumptions!$B$11))</f>
        <v/>
      </c>
      <c r="F296" s="10" t="str">
        <f>IF(A296="","",(('Emissions Factors'!$B$6/'LPG Bi-Fuel Vehicles'!D296)*(0.65*(B296*C296)))/10^6)</f>
        <v/>
      </c>
    </row>
    <row r="297" spans="1:6" x14ac:dyDescent="0.3">
      <c r="A297" t="str">
        <f>'Emission Assumption Summary'!A297</f>
        <v/>
      </c>
      <c r="C297" s="12" t="str">
        <f>IF(A297="","",C296+(C296*Assumptions!$B$17))</f>
        <v/>
      </c>
      <c r="D297" s="8" t="str">
        <f>IF(A297="","",D296+(D296*Assumptions!$B$11))</f>
        <v/>
      </c>
      <c r="F297" s="10" t="str">
        <f>IF(A297="","",(('Emissions Factors'!$B$6/'LPG Bi-Fuel Vehicles'!D297)*(0.65*(B297*C297)))/10^6)</f>
        <v/>
      </c>
    </row>
    <row r="298" spans="1:6" x14ac:dyDescent="0.3">
      <c r="A298" t="str">
        <f>'Emission Assumption Summary'!A298</f>
        <v/>
      </c>
      <c r="C298" s="12" t="str">
        <f>IF(A298="","",C297+(C297*Assumptions!$B$17))</f>
        <v/>
      </c>
      <c r="D298" s="8" t="str">
        <f>IF(A298="","",D297+(D297*Assumptions!$B$11))</f>
        <v/>
      </c>
      <c r="F298" s="10" t="str">
        <f>IF(A298="","",(('Emissions Factors'!$B$6/'LPG Bi-Fuel Vehicles'!D298)*(0.65*(B298*C298)))/10^6)</f>
        <v/>
      </c>
    </row>
    <row r="299" spans="1:6" x14ac:dyDescent="0.3">
      <c r="A299" t="str">
        <f>'Emission Assumption Summary'!A299</f>
        <v/>
      </c>
      <c r="C299" s="12" t="str">
        <f>IF(A299="","",C298+(C298*Assumptions!$B$17))</f>
        <v/>
      </c>
      <c r="D299" s="8" t="str">
        <f>IF(A299="","",D298+(D298*Assumptions!$B$11))</f>
        <v/>
      </c>
      <c r="F299" s="10" t="str">
        <f>IF(A299="","",(('Emissions Factors'!$B$6/'LPG Bi-Fuel Vehicles'!D299)*(0.65*(B299*C299)))/10^6)</f>
        <v/>
      </c>
    </row>
    <row r="300" spans="1:6" x14ac:dyDescent="0.3">
      <c r="A300" t="str">
        <f>'Emission Assumption Summary'!A300</f>
        <v/>
      </c>
      <c r="C300" s="12" t="str">
        <f>IF(A300="","",C299+(C299*Assumptions!$B$17))</f>
        <v/>
      </c>
      <c r="D300" s="8" t="str">
        <f>IF(A300="","",D299+(D299*Assumptions!$B$11))</f>
        <v/>
      </c>
      <c r="F300" s="10" t="str">
        <f>IF(A300="","",(('Emissions Factors'!$B$6/'LPG Bi-Fuel Vehicles'!D300)*(0.65*(B300*C300)))/10^6)</f>
        <v/>
      </c>
    </row>
    <row r="301" spans="1:6" x14ac:dyDescent="0.3">
      <c r="A301" t="str">
        <f>'Emission Assumption Summary'!A301</f>
        <v/>
      </c>
      <c r="C301" s="12" t="str">
        <f>IF(A301="","",C300+(C300*Assumptions!$B$17))</f>
        <v/>
      </c>
      <c r="D301" s="8" t="str">
        <f>IF(A301="","",D300+(D300*Assumptions!$B$11))</f>
        <v/>
      </c>
      <c r="F301" s="10" t="str">
        <f>IF(A301="","",(('Emissions Factors'!$B$6/'LPG Bi-Fuel Vehicles'!D301)*(0.65*(B301*C301)))/10^6)</f>
        <v/>
      </c>
    </row>
    <row r="302" spans="1:6" x14ac:dyDescent="0.3">
      <c r="A302" t="str">
        <f>'Emission Assumption Summary'!A302</f>
        <v/>
      </c>
      <c r="C302" s="12" t="str">
        <f>IF(A302="","",C301+(C301*Assumptions!$B$17))</f>
        <v/>
      </c>
      <c r="D302" s="8" t="str">
        <f>IF(A302="","",D301+(D301*Assumptions!$B$11))</f>
        <v/>
      </c>
      <c r="F302" s="10" t="str">
        <f>IF(A302="","",(('Emissions Factors'!$B$6/'LPG Bi-Fuel Vehicles'!D302)*(0.65*(B302*C302)))/10^6)</f>
        <v/>
      </c>
    </row>
    <row r="303" spans="1:6" x14ac:dyDescent="0.3">
      <c r="A303" t="str">
        <f>'Emission Assumption Summary'!A303</f>
        <v/>
      </c>
      <c r="C303" s="12" t="str">
        <f>IF(A303="","",C302+(C302*Assumptions!$B$17))</f>
        <v/>
      </c>
      <c r="D303" s="8" t="str">
        <f>IF(A303="","",D302+(D302*Assumptions!$B$11))</f>
        <v/>
      </c>
      <c r="F303" s="10" t="str">
        <f>IF(A303="","",(('Emissions Factors'!$B$6/'LPG Bi-Fuel Vehicles'!D303)*(0.65*(B303*C303)))/10^6)</f>
        <v/>
      </c>
    </row>
    <row r="304" spans="1:6" x14ac:dyDescent="0.3">
      <c r="A304" t="str">
        <f>'Emission Assumption Summary'!A304</f>
        <v/>
      </c>
      <c r="C304" s="12" t="str">
        <f>IF(A304="","",C303+(C303*Assumptions!$B$17))</f>
        <v/>
      </c>
      <c r="D304" s="8" t="str">
        <f>IF(A304="","",D303+(D303*Assumptions!$B$11))</f>
        <v/>
      </c>
      <c r="F304" s="10" t="str">
        <f>IF(A304="","",(('Emissions Factors'!$B$6/'LPG Bi-Fuel Vehicles'!D304)*(0.65*(B304*C304)))/10^6)</f>
        <v/>
      </c>
    </row>
    <row r="305" spans="1:6" x14ac:dyDescent="0.3">
      <c r="A305" t="str">
        <f>'Emission Assumption Summary'!A305</f>
        <v/>
      </c>
      <c r="C305" s="12" t="str">
        <f>IF(A305="","",C304+(C304*Assumptions!$B$17))</f>
        <v/>
      </c>
      <c r="D305" s="8" t="str">
        <f>IF(A305="","",D304+(D304*Assumptions!$B$11))</f>
        <v/>
      </c>
      <c r="F305" s="10" t="str">
        <f>IF(A305="","",(('Emissions Factors'!$B$6/'LPG Bi-Fuel Vehicles'!D305)*(0.65*(B305*C305)))/10^6)</f>
        <v/>
      </c>
    </row>
    <row r="306" spans="1:6" x14ac:dyDescent="0.3">
      <c r="A306" t="str">
        <f>'Emission Assumption Summary'!A306</f>
        <v/>
      </c>
      <c r="C306" s="12" t="str">
        <f>IF(A306="","",C305+(C305*Assumptions!$B$17))</f>
        <v/>
      </c>
      <c r="D306" s="8" t="str">
        <f>IF(A306="","",D305+(D305*Assumptions!$B$11))</f>
        <v/>
      </c>
      <c r="F306" s="10" t="str">
        <f>IF(A306="","",(('Emissions Factors'!$B$6/'LPG Bi-Fuel Vehicles'!D306)*(0.65*(B306*C306)))/10^6)</f>
        <v/>
      </c>
    </row>
    <row r="307" spans="1:6" x14ac:dyDescent="0.3">
      <c r="A307" t="str">
        <f>'Emission Assumption Summary'!A307</f>
        <v/>
      </c>
      <c r="C307" s="12" t="str">
        <f>IF(A307="","",C306+(C306*Assumptions!$B$17))</f>
        <v/>
      </c>
      <c r="D307" s="8" t="str">
        <f>IF(A307="","",D306+(D306*Assumptions!$B$11))</f>
        <v/>
      </c>
      <c r="F307" s="10" t="str">
        <f>IF(A307="","",(('Emissions Factors'!$B$6/'LPG Bi-Fuel Vehicles'!D307)*(0.65*(B307*C307)))/10^6)</f>
        <v/>
      </c>
    </row>
    <row r="308" spans="1:6" x14ac:dyDescent="0.3">
      <c r="A308" t="str">
        <f>'Emission Assumption Summary'!A308</f>
        <v/>
      </c>
      <c r="C308" s="12" t="str">
        <f>IF(A308="","",C307+(C307*Assumptions!$B$17))</f>
        <v/>
      </c>
      <c r="D308" s="8" t="str">
        <f>IF(A308="","",D307+(D307*Assumptions!$B$11))</f>
        <v/>
      </c>
      <c r="F308" s="10" t="str">
        <f>IF(A308="","",(('Emissions Factors'!$B$6/'LPG Bi-Fuel Vehicles'!D308)*(0.65*(B308*C308)))/10^6)</f>
        <v/>
      </c>
    </row>
    <row r="309" spans="1:6" x14ac:dyDescent="0.3">
      <c r="A309" t="str">
        <f>'Emission Assumption Summary'!A309</f>
        <v/>
      </c>
      <c r="C309" s="12" t="str">
        <f>IF(A309="","",C308+(C308*Assumptions!$B$17))</f>
        <v/>
      </c>
      <c r="D309" s="8" t="str">
        <f>IF(A309="","",D308+(D308*Assumptions!$B$11))</f>
        <v/>
      </c>
      <c r="F309" s="10" t="str">
        <f>IF(A309="","",(('Emissions Factors'!$B$6/'LPG Bi-Fuel Vehicles'!D309)*(0.65*(B309*C309)))/10^6)</f>
        <v/>
      </c>
    </row>
    <row r="310" spans="1:6" x14ac:dyDescent="0.3">
      <c r="A310" t="str">
        <f>'Emission Assumption Summary'!A310</f>
        <v/>
      </c>
      <c r="C310" s="12" t="str">
        <f>IF(A310="","",C309+(C309*Assumptions!$B$17))</f>
        <v/>
      </c>
      <c r="D310" s="8" t="str">
        <f>IF(A310="","",D309+(D309*Assumptions!$B$11))</f>
        <v/>
      </c>
      <c r="F310" s="10" t="str">
        <f>IF(A310="","",(('Emissions Factors'!$B$6/'LPG Bi-Fuel Vehicles'!D310)*(0.65*(B310*C310)))/10^6)</f>
        <v/>
      </c>
    </row>
    <row r="311" spans="1:6" x14ac:dyDescent="0.3">
      <c r="A311" t="str">
        <f>'Emission Assumption Summary'!A311</f>
        <v/>
      </c>
      <c r="D311" s="8" t="str">
        <f>IF(A311="","",D310+(D310*Assumptions!$B$11))</f>
        <v/>
      </c>
      <c r="F311" s="10" t="str">
        <f>IF(A311="","",(('Emissions Factors'!$B$6/'LPG Bi-Fuel Vehicles'!D311)*(0.65*(B311*C311)))/10^6)</f>
        <v/>
      </c>
    </row>
    <row r="312" spans="1:6" x14ac:dyDescent="0.3">
      <c r="A312" t="str">
        <f>'Emission Assumption Summary'!A312</f>
        <v/>
      </c>
      <c r="D312" s="8" t="str">
        <f>IF(A312="","",D311+(D311*Assumptions!$B$11))</f>
        <v/>
      </c>
      <c r="F312" s="10" t="str">
        <f>IF(A312="","",(('Emissions Factors'!$B$6/'LPG Bi-Fuel Vehicles'!D312)*(0.65*(B312*C312)))/10^6)</f>
        <v/>
      </c>
    </row>
    <row r="313" spans="1:6" x14ac:dyDescent="0.3">
      <c r="A313" t="str">
        <f>'Emission Assumption Summary'!A313</f>
        <v/>
      </c>
      <c r="D313" s="8" t="str">
        <f>IF(A313="","",D312+(D312*Assumptions!$B$11))</f>
        <v/>
      </c>
      <c r="F313" s="10" t="str">
        <f>IF(A313="","",(('Emissions Factors'!$B$6/'LPG Bi-Fuel Vehicles'!D313)*(0.65*(B313*C313)))/10^6)</f>
        <v/>
      </c>
    </row>
    <row r="314" spans="1:6" x14ac:dyDescent="0.3">
      <c r="A314" t="str">
        <f>'Emission Assumption Summary'!A314</f>
        <v/>
      </c>
      <c r="D314" s="8" t="str">
        <f>IF(A314="","",D313+(D313*Assumptions!$B$11))</f>
        <v/>
      </c>
      <c r="F314" s="10" t="str">
        <f>IF(A314="","",(('Emissions Factors'!$B$6/'LPG Bi-Fuel Vehicles'!D314)*(0.65*(B314*C314)))/10^6)</f>
        <v/>
      </c>
    </row>
    <row r="315" spans="1:6" x14ac:dyDescent="0.3">
      <c r="A315" t="str">
        <f>'Emission Assumption Summary'!A315</f>
        <v/>
      </c>
      <c r="D315" s="8" t="str">
        <f>IF(A315="","",D314+(D314*Assumptions!$B$11))</f>
        <v/>
      </c>
      <c r="F315" s="10" t="str">
        <f>IF(A315="","",(('Emissions Factors'!$B$6/'LPG Bi-Fuel Vehicles'!D315)*(0.65*(B315*C315)))/10^6)</f>
        <v/>
      </c>
    </row>
    <row r="316" spans="1:6" x14ac:dyDescent="0.3">
      <c r="A316" t="str">
        <f>'Emission Assumption Summary'!A316</f>
        <v/>
      </c>
      <c r="D316" s="8" t="str">
        <f>IF(A316="","",D315+(D315*Assumptions!$B$11))</f>
        <v/>
      </c>
      <c r="F316" s="10" t="str">
        <f>IF(A316="","",(('Emissions Factors'!$B$6/'LPG Bi-Fuel Vehicles'!D316)*(0.65*(B316*C316)))/10^6)</f>
        <v/>
      </c>
    </row>
    <row r="317" spans="1:6" x14ac:dyDescent="0.3">
      <c r="A317" t="str">
        <f>'Emission Assumption Summary'!A317</f>
        <v/>
      </c>
      <c r="D317" s="8" t="str">
        <f>IF(A317="","",D316+(D316*Assumptions!$B$11))</f>
        <v/>
      </c>
      <c r="F317" s="10" t="str">
        <f>IF(A317="","",(('Emissions Factors'!$B$6/'LPG Bi-Fuel Vehicles'!D317)*(0.65*(B317*C317)))/10^6)</f>
        <v/>
      </c>
    </row>
    <row r="318" spans="1:6" x14ac:dyDescent="0.3">
      <c r="A318" t="str">
        <f>'Emission Assumption Summary'!A318</f>
        <v/>
      </c>
      <c r="D318" s="8" t="str">
        <f>IF(A318="","",D317+(D317*Assumptions!$B$11))</f>
        <v/>
      </c>
      <c r="F318" s="10" t="str">
        <f>IF(A318="","",(('Emissions Factors'!$B$6/'LPG Bi-Fuel Vehicles'!D318)*(0.65*(B318*C318)))/10^6)</f>
        <v/>
      </c>
    </row>
    <row r="319" spans="1:6" x14ac:dyDescent="0.3">
      <c r="A319" t="str">
        <f>'Emission Assumption Summary'!A319</f>
        <v/>
      </c>
      <c r="D319" s="8" t="str">
        <f>IF(A319="","",D318+(D318*Assumptions!$B$11))</f>
        <v/>
      </c>
      <c r="F319" s="10" t="str">
        <f>IF(A319="","",(('Emissions Factors'!$B$6/'LPG Bi-Fuel Vehicles'!D319)*(0.65*(B319*C319)))/10^6)</f>
        <v/>
      </c>
    </row>
    <row r="320" spans="1:6" x14ac:dyDescent="0.3">
      <c r="A320" t="str">
        <f>'Emission Assumption Summary'!A320</f>
        <v/>
      </c>
      <c r="D320" s="8" t="str">
        <f>IF(A320="","",D319+(D319*Assumptions!$B$11))</f>
        <v/>
      </c>
      <c r="F320" s="10" t="str">
        <f>IF(A320="","",(('Emissions Factors'!$B$6/'LPG Bi-Fuel Vehicles'!D320)*(0.65*(B320*C320)))/10^6)</f>
        <v/>
      </c>
    </row>
    <row r="321" spans="1:6" x14ac:dyDescent="0.3">
      <c r="A321" t="str">
        <f>'Emission Assumption Summary'!A321</f>
        <v/>
      </c>
      <c r="D321" s="8" t="str">
        <f>IF(A321="","",D320+(D320*Assumptions!$B$11))</f>
        <v/>
      </c>
      <c r="F321" s="10" t="str">
        <f>IF(A321="","",(('Emissions Factors'!$B$6/'LPG Bi-Fuel Vehicles'!D321)*(0.65*(B321*C321)))/10^6)</f>
        <v/>
      </c>
    </row>
    <row r="322" spans="1:6" x14ac:dyDescent="0.3">
      <c r="A322" t="str">
        <f>'Emission Assumption Summary'!A322</f>
        <v/>
      </c>
      <c r="D322" s="8" t="str">
        <f>IF(A322="","",D321+(D321*Assumptions!$B$11))</f>
        <v/>
      </c>
      <c r="F322" s="10" t="str">
        <f>IF(A322="","",(('Emissions Factors'!$B$6/'LPG Bi-Fuel Vehicles'!D322)*(0.65*(B322*C322)))/10^6)</f>
        <v/>
      </c>
    </row>
    <row r="323" spans="1:6" x14ac:dyDescent="0.3">
      <c r="A323" t="str">
        <f>'Emission Assumption Summary'!A323</f>
        <v/>
      </c>
      <c r="D323" s="8" t="str">
        <f>IF(A323="","",D322+(D322*Assumptions!$B$11))</f>
        <v/>
      </c>
      <c r="F323" s="10" t="str">
        <f>IF(A323="","",(('Emissions Factors'!$B$6/'LPG Bi-Fuel Vehicles'!D323)*(0.65*(B323*C323)))/10^6)</f>
        <v/>
      </c>
    </row>
    <row r="324" spans="1:6" x14ac:dyDescent="0.3">
      <c r="A324" t="str">
        <f>'Emission Assumption Summary'!A324</f>
        <v/>
      </c>
      <c r="D324" s="8" t="str">
        <f>IF(A324="","",D323+(D323*Assumptions!$B$11))</f>
        <v/>
      </c>
      <c r="F324" s="10" t="str">
        <f>IF(A324="","",(('Emissions Factors'!$B$6/'LPG Bi-Fuel Vehicles'!D324)*(0.65*(B324*C324)))/10^6)</f>
        <v/>
      </c>
    </row>
    <row r="325" spans="1:6" x14ac:dyDescent="0.3">
      <c r="A325" t="str">
        <f>'Emission Assumption Summary'!A325</f>
        <v/>
      </c>
      <c r="D325" s="8" t="str">
        <f>IF(A325="","",D324+(D324*Assumptions!$B$11))</f>
        <v/>
      </c>
      <c r="F325" s="10" t="str">
        <f>IF(A325="","",(('Emissions Factors'!$B$6/'LPG Bi-Fuel Vehicles'!D325)*(0.65*(B325*C325)))/10^6)</f>
        <v/>
      </c>
    </row>
    <row r="326" spans="1:6" x14ac:dyDescent="0.3">
      <c r="A326" t="str">
        <f>'Emission Assumption Summary'!A326</f>
        <v/>
      </c>
      <c r="D326" s="8" t="str">
        <f>IF(A326="","",D325+(D325*Assumptions!$B$11))</f>
        <v/>
      </c>
      <c r="F326" s="10" t="str">
        <f>IF(A326="","",(('Emissions Factors'!$B$6/'LPG Bi-Fuel Vehicles'!D326)*(0.65*(B326*C326)))/10^6)</f>
        <v/>
      </c>
    </row>
    <row r="327" spans="1:6" x14ac:dyDescent="0.3">
      <c r="A327" t="str">
        <f>'Emission Assumption Summary'!A327</f>
        <v/>
      </c>
      <c r="D327" s="8" t="str">
        <f>IF(A327="","",D326+(D326*Assumptions!$B$11))</f>
        <v/>
      </c>
      <c r="F327" s="10" t="str">
        <f>IF(A327="","",(('Emissions Factors'!$B$6/'LPG Bi-Fuel Vehicles'!D327)*(0.65*(B327*C327)))/10^6)</f>
        <v/>
      </c>
    </row>
    <row r="328" spans="1:6" x14ac:dyDescent="0.3">
      <c r="A328" t="str">
        <f>'Emission Assumption Summary'!A328</f>
        <v/>
      </c>
      <c r="D328" s="8" t="str">
        <f>IF(A328="","",D327+(D327*Assumptions!$B$11))</f>
        <v/>
      </c>
      <c r="F328" s="10" t="str">
        <f>IF(A328="","",(('Emissions Factors'!$B$6/'LPG Bi-Fuel Vehicles'!D328)*(0.65*(B328*C328)))/10^6)</f>
        <v/>
      </c>
    </row>
    <row r="329" spans="1:6" x14ac:dyDescent="0.3">
      <c r="A329" t="str">
        <f>'Emission Assumption Summary'!A329</f>
        <v/>
      </c>
      <c r="D329" s="8" t="str">
        <f>IF(A329="","",D328+(D328*Assumptions!$B$11))</f>
        <v/>
      </c>
      <c r="F329" s="10" t="str">
        <f>IF(A329="","",(('Emissions Factors'!$B$6/'LPG Bi-Fuel Vehicles'!D329)*(0.65*(B329*C329)))/10^6)</f>
        <v/>
      </c>
    </row>
    <row r="330" spans="1:6" x14ac:dyDescent="0.3">
      <c r="A330" t="str">
        <f>'Emission Assumption Summary'!A330</f>
        <v/>
      </c>
      <c r="D330" s="8" t="str">
        <f>IF(A330="","",D329+(D329*Assumptions!$B$11))</f>
        <v/>
      </c>
      <c r="F330" s="10" t="str">
        <f>IF(A330="","",(('Emissions Factors'!$B$6/'LPG Bi-Fuel Vehicles'!D330)*(0.65*(B330*C330)))/10^6)</f>
        <v/>
      </c>
    </row>
    <row r="331" spans="1:6" x14ac:dyDescent="0.3">
      <c r="A331" t="str">
        <f>'Emission Assumption Summary'!A331</f>
        <v/>
      </c>
      <c r="D331" s="8" t="str">
        <f>IF(A331="","",D330+(D330*Assumptions!$B$11))</f>
        <v/>
      </c>
      <c r="F331" s="10" t="str">
        <f>IF(A331="","",(('Emissions Factors'!$B$6/'LPG Bi-Fuel Vehicles'!D331)*(0.65*(B331*C331)))/10^6)</f>
        <v/>
      </c>
    </row>
    <row r="332" spans="1:6" x14ac:dyDescent="0.3">
      <c r="A332" t="str">
        <f>'Emission Assumption Summary'!A332</f>
        <v/>
      </c>
      <c r="D332" s="8" t="str">
        <f>IF(A332="","",D331+(D331*Assumptions!$B$11))</f>
        <v/>
      </c>
      <c r="F332" s="10" t="str">
        <f>IF(A332="","",(('Emissions Factors'!$B$6/'LPG Bi-Fuel Vehicles'!D332)*(0.65*(B332*C332)))/10^6)</f>
        <v/>
      </c>
    </row>
    <row r="333" spans="1:6" x14ac:dyDescent="0.3">
      <c r="A333" t="str">
        <f>'Emission Assumption Summary'!A333</f>
        <v/>
      </c>
      <c r="D333" s="8" t="str">
        <f>IF(A333="","",D332+(D332*Assumptions!$B$11))</f>
        <v/>
      </c>
      <c r="F333" s="10" t="str">
        <f>IF(A333="","",(('Emissions Factors'!$B$6/'LPG Bi-Fuel Vehicles'!D333)*(0.65*(B333*C333)))/10^6)</f>
        <v/>
      </c>
    </row>
    <row r="334" spans="1:6" x14ac:dyDescent="0.3">
      <c r="A334" t="str">
        <f>'Emission Assumption Summary'!A334</f>
        <v/>
      </c>
      <c r="F334" s="10" t="str">
        <f>IF(A334="","",(('Emissions Factors'!$B$6/'LPG Bi-Fuel Vehicles'!D334)*(0.65*(B334*C334)))/10^6)</f>
        <v/>
      </c>
    </row>
    <row r="335" spans="1:6" x14ac:dyDescent="0.3">
      <c r="A335" t="str">
        <f>'Emission Assumption Summary'!A335</f>
        <v/>
      </c>
      <c r="F335" s="10"/>
    </row>
    <row r="336" spans="1:6" x14ac:dyDescent="0.3">
      <c r="A336" t="str">
        <f>'Emission Assumption Summary'!A336</f>
        <v/>
      </c>
      <c r="F336" s="10"/>
    </row>
    <row r="337" spans="1:6" x14ac:dyDescent="0.3">
      <c r="A337">
        <f>'Emission Assumption Summary'!A337</f>
        <v>0</v>
      </c>
      <c r="F337" s="10"/>
    </row>
    <row r="338" spans="1:6" x14ac:dyDescent="0.3">
      <c r="A338">
        <f>'Emission Assumption Summary'!A338</f>
        <v>0</v>
      </c>
      <c r="F338" s="10"/>
    </row>
    <row r="339" spans="1:6" x14ac:dyDescent="0.3">
      <c r="A339">
        <f>'Emission Assumption Summary'!A339</f>
        <v>0</v>
      </c>
      <c r="F339" s="10"/>
    </row>
    <row r="340" spans="1:6" x14ac:dyDescent="0.3">
      <c r="A340">
        <f>'Emission Assumption Summary'!A340</f>
        <v>0</v>
      </c>
      <c r="F340" s="10"/>
    </row>
    <row r="341" spans="1:6" x14ac:dyDescent="0.3">
      <c r="A341">
        <f>'Emission Assumption Summary'!A341</f>
        <v>0</v>
      </c>
      <c r="F341" s="10"/>
    </row>
    <row r="342" spans="1:6" x14ac:dyDescent="0.3">
      <c r="A342">
        <f>'Emission Assumption Summary'!A342</f>
        <v>0</v>
      </c>
      <c r="F342" s="10"/>
    </row>
    <row r="343" spans="1:6" x14ac:dyDescent="0.3">
      <c r="A343">
        <f>'Emission Assumption Summary'!A343</f>
        <v>0</v>
      </c>
      <c r="F343" s="10"/>
    </row>
    <row r="344" spans="1:6" x14ac:dyDescent="0.3">
      <c r="A344">
        <f>'Emission Assumption Summary'!A344</f>
        <v>0</v>
      </c>
      <c r="F344" s="10"/>
    </row>
    <row r="345" spans="1:6" x14ac:dyDescent="0.3">
      <c r="A345">
        <f>'Emission Assumption Summary'!A345</f>
        <v>0</v>
      </c>
      <c r="F345" s="10"/>
    </row>
    <row r="346" spans="1:6" x14ac:dyDescent="0.3">
      <c r="A346">
        <f>'Emission Assumption Summary'!A346</f>
        <v>0</v>
      </c>
      <c r="F346" s="10"/>
    </row>
    <row r="347" spans="1:6" x14ac:dyDescent="0.3">
      <c r="A347">
        <f>'Emission Assumption Summary'!A347</f>
        <v>0</v>
      </c>
      <c r="F347" s="10"/>
    </row>
    <row r="348" spans="1:6" x14ac:dyDescent="0.3">
      <c r="A348">
        <f>'Emission Assumption Summary'!A348</f>
        <v>0</v>
      </c>
      <c r="F348" s="10"/>
    </row>
    <row r="349" spans="1:6" x14ac:dyDescent="0.3">
      <c r="A349">
        <f>'Emission Assumption Summary'!A349</f>
        <v>0</v>
      </c>
      <c r="F349" s="10"/>
    </row>
    <row r="350" spans="1:6" x14ac:dyDescent="0.3">
      <c r="A350">
        <f>'Emission Assumption Summary'!A350</f>
        <v>0</v>
      </c>
      <c r="F350" s="10"/>
    </row>
    <row r="351" spans="1:6" x14ac:dyDescent="0.3">
      <c r="A351">
        <f>'Emission Assumption Summary'!A351</f>
        <v>0</v>
      </c>
      <c r="F351" s="10"/>
    </row>
    <row r="352" spans="1:6" x14ac:dyDescent="0.3">
      <c r="A352">
        <f>'Emission Assumption Summary'!A352</f>
        <v>0</v>
      </c>
      <c r="F352" s="10"/>
    </row>
    <row r="353" spans="1:6" x14ac:dyDescent="0.3">
      <c r="A353">
        <f>'Emission Assumption Summary'!A353</f>
        <v>0</v>
      </c>
      <c r="F353" s="10"/>
    </row>
    <row r="354" spans="1:6" x14ac:dyDescent="0.3">
      <c r="A354">
        <f>'Emission Assumption Summary'!A354</f>
        <v>0</v>
      </c>
      <c r="F354" s="10"/>
    </row>
    <row r="355" spans="1:6" x14ac:dyDescent="0.3">
      <c r="A355">
        <f>'Emission Assumption Summary'!A355</f>
        <v>0</v>
      </c>
      <c r="F355" s="10"/>
    </row>
    <row r="356" spans="1:6" x14ac:dyDescent="0.3">
      <c r="A356">
        <f>'Emission Assumption Summary'!A356</f>
        <v>0</v>
      </c>
      <c r="F356" s="10"/>
    </row>
    <row r="357" spans="1:6" x14ac:dyDescent="0.3">
      <c r="A357">
        <f>'Emission Assumption Summary'!A357</f>
        <v>0</v>
      </c>
      <c r="F357" s="10"/>
    </row>
    <row r="358" spans="1:6" x14ac:dyDescent="0.3">
      <c r="A358">
        <f>'Emission Assumption Summary'!A358</f>
        <v>0</v>
      </c>
      <c r="F358" s="10"/>
    </row>
    <row r="359" spans="1:6" x14ac:dyDescent="0.3">
      <c r="A359">
        <f>'Emission Assumption Summary'!A359</f>
        <v>0</v>
      </c>
      <c r="F359" s="10"/>
    </row>
    <row r="360" spans="1:6" x14ac:dyDescent="0.3">
      <c r="A360">
        <f>'Emission Assumption Summary'!A360</f>
        <v>0</v>
      </c>
      <c r="F360" s="10"/>
    </row>
    <row r="361" spans="1:6" x14ac:dyDescent="0.3">
      <c r="A361">
        <f>'Emission Assumption Summary'!A361</f>
        <v>0</v>
      </c>
      <c r="F361" s="10"/>
    </row>
    <row r="362" spans="1:6" x14ac:dyDescent="0.3">
      <c r="A362">
        <f>'Emission Assumption Summary'!A362</f>
        <v>0</v>
      </c>
      <c r="F362" s="10"/>
    </row>
    <row r="363" spans="1:6" x14ac:dyDescent="0.3">
      <c r="A363">
        <f>'Emission Assumption Summary'!A363</f>
        <v>0</v>
      </c>
      <c r="F363" s="10"/>
    </row>
    <row r="364" spans="1:6" x14ac:dyDescent="0.3">
      <c r="A364">
        <f>'Emission Assumption Summary'!A364</f>
        <v>0</v>
      </c>
      <c r="F364" s="10"/>
    </row>
    <row r="365" spans="1:6" x14ac:dyDescent="0.3">
      <c r="A365">
        <f>'Emission Assumption Summary'!A365</f>
        <v>0</v>
      </c>
      <c r="F365" s="10"/>
    </row>
    <row r="366" spans="1:6" x14ac:dyDescent="0.3">
      <c r="A366">
        <f>'Emission Assumption Summary'!A366</f>
        <v>0</v>
      </c>
      <c r="F366" s="10"/>
    </row>
    <row r="367" spans="1:6" x14ac:dyDescent="0.3">
      <c r="A367">
        <f>'Emission Assumption Summary'!A367</f>
        <v>0</v>
      </c>
      <c r="F367" s="10"/>
    </row>
    <row r="368" spans="1:6" x14ac:dyDescent="0.3">
      <c r="A368">
        <f>'Emission Assumption Summary'!A368</f>
        <v>0</v>
      </c>
      <c r="F368" s="10"/>
    </row>
    <row r="369" spans="1:6" x14ac:dyDescent="0.3">
      <c r="A369">
        <f>'Emission Assumption Summary'!A369</f>
        <v>0</v>
      </c>
      <c r="F369" s="10"/>
    </row>
    <row r="370" spans="1:6" x14ac:dyDescent="0.3">
      <c r="A370">
        <f>'Emission Assumption Summary'!A370</f>
        <v>0</v>
      </c>
      <c r="F370" s="10"/>
    </row>
    <row r="371" spans="1:6" x14ac:dyDescent="0.3">
      <c r="A371">
        <f>'Emission Assumption Summary'!A371</f>
        <v>0</v>
      </c>
      <c r="F371" s="10"/>
    </row>
    <row r="372" spans="1:6" x14ac:dyDescent="0.3">
      <c r="A372">
        <f>'Emission Assumption Summary'!A372</f>
        <v>0</v>
      </c>
      <c r="F372" s="10"/>
    </row>
    <row r="373" spans="1:6" x14ac:dyDescent="0.3">
      <c r="A373">
        <f>'Emission Assumption Summary'!A373</f>
        <v>0</v>
      </c>
      <c r="F373" s="10"/>
    </row>
    <row r="374" spans="1:6" x14ac:dyDescent="0.3">
      <c r="A374">
        <f>'Emission Assumption Summary'!A374</f>
        <v>0</v>
      </c>
      <c r="F374" s="10"/>
    </row>
    <row r="375" spans="1:6" x14ac:dyDescent="0.3">
      <c r="A375">
        <f>'Emission Assumption Summary'!A375</f>
        <v>0</v>
      </c>
      <c r="F375" s="10"/>
    </row>
    <row r="376" spans="1:6" x14ac:dyDescent="0.3">
      <c r="A376">
        <f>'Emission Assumption Summary'!A376</f>
        <v>0</v>
      </c>
    </row>
    <row r="377" spans="1:6" x14ac:dyDescent="0.3">
      <c r="A377">
        <f>'Emission Assumption Summary'!A377</f>
        <v>0</v>
      </c>
    </row>
    <row r="378" spans="1:6" x14ac:dyDescent="0.3">
      <c r="A378">
        <f>'Emission Assumption Summary'!A378</f>
        <v>0</v>
      </c>
    </row>
    <row r="379" spans="1:6" x14ac:dyDescent="0.3">
      <c r="A379">
        <f>'Emission Assumption Summary'!A379</f>
        <v>0</v>
      </c>
    </row>
    <row r="380" spans="1:6" x14ac:dyDescent="0.3">
      <c r="A380">
        <f>'Emission Assumption Summary'!A380</f>
        <v>0</v>
      </c>
    </row>
    <row r="381" spans="1:6" x14ac:dyDescent="0.3">
      <c r="A381">
        <f>'Emission Assumption Summary'!A381</f>
        <v>0</v>
      </c>
    </row>
    <row r="382" spans="1:6" x14ac:dyDescent="0.3">
      <c r="A382">
        <f>'Emission Assumption Summary'!A382</f>
        <v>0</v>
      </c>
    </row>
    <row r="383" spans="1:6" x14ac:dyDescent="0.3">
      <c r="A383">
        <f>'Emission Assumption Summary'!A383</f>
        <v>0</v>
      </c>
    </row>
    <row r="384" spans="1:6" x14ac:dyDescent="0.3">
      <c r="A384">
        <f>'Emission Assumption Summary'!A384</f>
        <v>0</v>
      </c>
    </row>
    <row r="385" spans="1:1" x14ac:dyDescent="0.3">
      <c r="A385">
        <f>'Emission Assumption Summary'!A385</f>
        <v>0</v>
      </c>
    </row>
    <row r="386" spans="1:1" x14ac:dyDescent="0.3">
      <c r="A386">
        <f>'Emission Assumption Summary'!A386</f>
        <v>0</v>
      </c>
    </row>
    <row r="387" spans="1:1" x14ac:dyDescent="0.3">
      <c r="A387">
        <f>'Emission Assumption Summary'!A387</f>
        <v>0</v>
      </c>
    </row>
    <row r="388" spans="1:1" x14ac:dyDescent="0.3">
      <c r="A388">
        <f>'Emission Assumption Summary'!A388</f>
        <v>0</v>
      </c>
    </row>
    <row r="389" spans="1:1" x14ac:dyDescent="0.3">
      <c r="A389">
        <f>'Emission Assumption Summary'!A389</f>
        <v>0</v>
      </c>
    </row>
    <row r="390" spans="1:1" x14ac:dyDescent="0.3">
      <c r="A390">
        <f>'Emission Assumption Summary'!A390</f>
        <v>0</v>
      </c>
    </row>
    <row r="391" spans="1:1" x14ac:dyDescent="0.3">
      <c r="A391">
        <f>'Emission Assumption Summary'!A391</f>
        <v>0</v>
      </c>
    </row>
    <row r="392" spans="1:1" x14ac:dyDescent="0.3">
      <c r="A392">
        <f>'Emission Assumption Summary'!A392</f>
        <v>0</v>
      </c>
    </row>
    <row r="393" spans="1:1" x14ac:dyDescent="0.3">
      <c r="A393">
        <f>'Emission Assumption Summary'!A393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"/>
  <sheetViews>
    <sheetView topLeftCell="B1" workbookViewId="0">
      <selection activeCell="H3" sqref="H3"/>
    </sheetView>
  </sheetViews>
  <sheetFormatPr defaultRowHeight="14.4" x14ac:dyDescent="0.3"/>
  <cols>
    <col min="2" max="2" width="18" customWidth="1"/>
    <col min="3" max="3" width="17.5546875" customWidth="1"/>
    <col min="4" max="4" width="16.5546875" customWidth="1"/>
    <col min="5" max="5" width="15.5546875" customWidth="1"/>
    <col min="6" max="6" width="16.44140625" customWidth="1"/>
    <col min="7" max="7" width="15.88671875" customWidth="1"/>
    <col min="8" max="8" width="13.6640625" customWidth="1"/>
  </cols>
  <sheetData>
    <row r="1" spans="1:8" x14ac:dyDescent="0.3">
      <c r="A1" t="s">
        <v>0</v>
      </c>
      <c r="B1" t="s">
        <v>53</v>
      </c>
      <c r="C1" t="s">
        <v>12</v>
      </c>
      <c r="D1" t="s">
        <v>54</v>
      </c>
      <c r="E1" t="s">
        <v>49</v>
      </c>
      <c r="F1" s="17" t="s">
        <v>55</v>
      </c>
      <c r="G1" s="17" t="s">
        <v>56</v>
      </c>
      <c r="H1" s="17" t="s">
        <v>57</v>
      </c>
    </row>
    <row r="2" spans="1:8" x14ac:dyDescent="0.3">
      <c r="A2">
        <f>'Emission Assumption Summary'!A2</f>
        <v>2012</v>
      </c>
      <c r="B2" s="11">
        <f>IF(A2="","",'Summary Sheet'!T2)</f>
        <v>29521.756799999999</v>
      </c>
      <c r="C2" s="10">
        <f>'[2]CNG Bi-Fuel Fleet'!$D$2</f>
        <v>12558.508573004181</v>
      </c>
      <c r="D2" s="8">
        <f>'[2]CNG Bi-Fuel Fleet'!$F$2</f>
        <v>17.7</v>
      </c>
      <c r="E2" s="8">
        <f>'[2]CNG Bi-Fuel Fleet'!$G$2</f>
        <v>23.956522</v>
      </c>
      <c r="F2" s="12">
        <f t="shared" ref="F2:F65" si="0">IF(A2="","",((((((0.65*(B2*C2))/D2)*127.67)/100*0.005306))))</f>
        <v>92230.902622378213</v>
      </c>
      <c r="G2" s="10">
        <f>IF(A2="","",(('Emissions Factors'!$B$3/'CNG Bi-Fuel Vehicles'!E2)*(0.35*('CNG Bi-Fuel Vehicles'!B2*'CNG Bi-Fuel Vehicles'!C2)))/10^6)</f>
        <v>47557.504457735078</v>
      </c>
      <c r="H2" s="12">
        <f>IF(A2="","",G2+F2)</f>
        <v>139788.40708011331</v>
      </c>
    </row>
    <row r="3" spans="1:8" x14ac:dyDescent="0.3">
      <c r="A3">
        <f>'Emission Assumption Summary'!A3</f>
        <v>2013</v>
      </c>
      <c r="B3" s="11">
        <f>IF(A3="","",'Summary Sheet'!T3)</f>
        <v>29521.756799999999</v>
      </c>
      <c r="C3" s="10">
        <f>IF(A3="","",C2+(C2*Assumptions!$B$17))</f>
        <v>12464.31975870665</v>
      </c>
      <c r="D3" s="8">
        <f>IF(A3="","",D2+(D2*Assumptions!$B$11))</f>
        <v>17.7</v>
      </c>
      <c r="E3" s="8">
        <f>IF(A3="","",E2+(E2*Assumptions!$B$11))</f>
        <v>23.956522</v>
      </c>
      <c r="F3" s="12">
        <f t="shared" si="0"/>
        <v>91539.170852710376</v>
      </c>
      <c r="G3" s="10">
        <f>IF(A3="","",(('Emissions Factors'!$B$3/'CNG Bi-Fuel Vehicles'!E3)*(0.35*('CNG Bi-Fuel Vehicles'!B3*'CNG Bi-Fuel Vehicles'!C3)))/10^6)</f>
        <v>47200.823174302059</v>
      </c>
      <c r="H3" s="12">
        <f t="shared" ref="H3:H66" si="1">IF(A3="","",G3+F3)</f>
        <v>138739.99402701244</v>
      </c>
    </row>
    <row r="4" spans="1:8" x14ac:dyDescent="0.3">
      <c r="A4">
        <f>'Emission Assumption Summary'!A4</f>
        <v>2014</v>
      </c>
      <c r="B4" s="11">
        <f>IF(A4="","",'Summary Sheet'!T4)</f>
        <v>29521.756799999999</v>
      </c>
      <c r="C4" s="10">
        <f>IF(A4="","",C3+(C3*Assumptions!$B$17))</f>
        <v>12370.837360516351</v>
      </c>
      <c r="D4" s="8">
        <f>IF(A4="","",D3+(D3*Assumptions!$B$11))</f>
        <v>17.7</v>
      </c>
      <c r="E4" s="8">
        <f>IF(A4="","",E3+(E3*Assumptions!$B$11))</f>
        <v>23.956522</v>
      </c>
      <c r="F4" s="12">
        <f t="shared" si="0"/>
        <v>90852.627071315059</v>
      </c>
      <c r="G4" s="10">
        <f>IF(A4="","",(('Emissions Factors'!$B$3/'CNG Bi-Fuel Vehicles'!E4)*(0.35*('CNG Bi-Fuel Vehicles'!B4*'CNG Bi-Fuel Vehicles'!C4)))/10^6)</f>
        <v>46846.81700049479</v>
      </c>
      <c r="H4" s="12">
        <f t="shared" si="1"/>
        <v>137699.44407180985</v>
      </c>
    </row>
    <row r="5" spans="1:8" x14ac:dyDescent="0.3">
      <c r="A5">
        <f>'Emission Assumption Summary'!A5</f>
        <v>2015</v>
      </c>
      <c r="B5" s="11">
        <f>IF(A5="","",'Summary Sheet'!T5)</f>
        <v>29521.756799999999</v>
      </c>
      <c r="C5" s="10">
        <f>IF(A5="","",C4+(C4*Assumptions!$B$17))</f>
        <v>12278.056080312477</v>
      </c>
      <c r="D5" s="8">
        <f>IF(A5="","",D4+(D4*Assumptions!$B$11))</f>
        <v>17.7</v>
      </c>
      <c r="E5" s="8">
        <f>IF(A5="","",E4+(E4*Assumptions!$B$11))</f>
        <v>23.956522</v>
      </c>
      <c r="F5" s="12">
        <f t="shared" si="0"/>
        <v>90171.232368280165</v>
      </c>
      <c r="G5" s="10">
        <f>IF(A5="","",(('Emissions Factors'!$B$3/'CNG Bi-Fuel Vehicles'!E5)*(0.35*('CNG Bi-Fuel Vehicles'!B5*'CNG Bi-Fuel Vehicles'!C5)))/10^6)</f>
        <v>46495.465872991081</v>
      </c>
      <c r="H5" s="12">
        <f t="shared" si="1"/>
        <v>136666.69824127125</v>
      </c>
    </row>
    <row r="6" spans="1:8" x14ac:dyDescent="0.3">
      <c r="A6">
        <f>'Emission Assumption Summary'!A6</f>
        <v>2016</v>
      </c>
      <c r="B6" s="11">
        <f>IF(A6="","",'Summary Sheet'!T6)</f>
        <v>29521.756799999999</v>
      </c>
      <c r="C6" s="10">
        <f>IF(A6="","",C5+(C5*Assumptions!$B$17))</f>
        <v>12185.970659710134</v>
      </c>
      <c r="D6" s="8">
        <f>IF(A6="","",D5+(D5*Assumptions!$B$11))</f>
        <v>17.7</v>
      </c>
      <c r="E6" s="8">
        <f>IF(A6="","",E5+(E5*Assumptions!$B$11))</f>
        <v>23.956522</v>
      </c>
      <c r="F6" s="12">
        <f t="shared" si="0"/>
        <v>89494.948125518073</v>
      </c>
      <c r="G6" s="10">
        <f>IF(A6="","",(('Emissions Factors'!$B$3/'CNG Bi-Fuel Vehicles'!E6)*(0.35*('CNG Bi-Fuel Vehicles'!B6*'CNG Bi-Fuel Vehicles'!C6)))/10^6)</f>
        <v>46146.74987894365</v>
      </c>
      <c r="H6" s="12">
        <f t="shared" si="1"/>
        <v>135641.69800446171</v>
      </c>
    </row>
    <row r="7" spans="1:8" x14ac:dyDescent="0.3">
      <c r="A7">
        <f>'Emission Assumption Summary'!A7</f>
        <v>2017</v>
      </c>
      <c r="B7" s="11">
        <f>IF(A7="","",'Summary Sheet'!T7)</f>
        <v>29521.756799999999</v>
      </c>
      <c r="C7" s="10">
        <f>IF(A7="","",C6+(C6*Assumptions!$B$17))</f>
        <v>12094.575879762308</v>
      </c>
      <c r="D7" s="8">
        <f>IF(A7="","",D6+(D6*Assumptions!$B$11))</f>
        <v>17.7</v>
      </c>
      <c r="E7" s="8">
        <f>IF(A7="","",E6+(E6*Assumptions!$B$11))</f>
        <v>23.956522</v>
      </c>
      <c r="F7" s="12">
        <f t="shared" si="0"/>
        <v>88823.736014576702</v>
      </c>
      <c r="G7" s="10">
        <f>IF(A7="","",(('Emissions Factors'!$B$3/'CNG Bi-Fuel Vehicles'!E7)*(0.35*('CNG Bi-Fuel Vehicles'!B7*'CNG Bi-Fuel Vehicles'!C7)))/10^6)</f>
        <v>45800.649254851567</v>
      </c>
      <c r="H7" s="12">
        <f t="shared" si="1"/>
        <v>134624.38526942825</v>
      </c>
    </row>
    <row r="8" spans="1:8" x14ac:dyDescent="0.3">
      <c r="A8">
        <f>'Emission Assumption Summary'!A8</f>
        <v>2018</v>
      </c>
      <c r="B8" s="11">
        <f>IF(A8="","",'Summary Sheet'!T8)</f>
        <v>29521.756799999999</v>
      </c>
      <c r="C8" s="10">
        <f>IF(A8="","",C7+(C7*Assumptions!$B$17))</f>
        <v>12003.86656066409</v>
      </c>
      <c r="D8" s="8">
        <f>IF(A8="","",D7+(D7*Assumptions!$B$11))</f>
        <v>17.7</v>
      </c>
      <c r="E8" s="8">
        <f>IF(A8="","",E7+(E7*Assumptions!$B$11))</f>
        <v>23.956522</v>
      </c>
      <c r="F8" s="12">
        <f t="shared" si="0"/>
        <v>88157.557994467366</v>
      </c>
      <c r="G8" s="10">
        <f>IF(A8="","",(('Emissions Factors'!$B$3/'CNG Bi-Fuel Vehicles'!E8)*(0.35*('CNG Bi-Fuel Vehicles'!B8*'CNG Bi-Fuel Vehicles'!C8)))/10^6)</f>
        <v>45457.144385440188</v>
      </c>
      <c r="H8" s="12">
        <f t="shared" si="1"/>
        <v>133614.70237990754</v>
      </c>
    </row>
    <row r="9" spans="1:8" x14ac:dyDescent="0.3">
      <c r="A9">
        <f>'Emission Assumption Summary'!A9</f>
        <v>2019</v>
      </c>
      <c r="B9" s="11">
        <f>IF(A9="","",'Summary Sheet'!T9)</f>
        <v>29521.756799999999</v>
      </c>
      <c r="C9" s="10">
        <f>IF(A9="","",C8+(C8*Assumptions!$B$17))</f>
        <v>11913.83756145911</v>
      </c>
      <c r="D9" s="8">
        <f>IF(A9="","",D8+(D8*Assumptions!$B$11))</f>
        <v>17.7</v>
      </c>
      <c r="E9" s="8">
        <f>IF(A9="","",E8+(E8*Assumptions!$B$11))</f>
        <v>23.956522</v>
      </c>
      <c r="F9" s="12">
        <f t="shared" si="0"/>
        <v>87496.37630950888</v>
      </c>
      <c r="G9" s="10">
        <f>IF(A9="","",(('Emissions Factors'!$B$3/'CNG Bi-Fuel Vehicles'!E9)*(0.35*('CNG Bi-Fuel Vehicles'!B9*'CNG Bi-Fuel Vehicles'!C9)))/10^6)</f>
        <v>45116.215802549385</v>
      </c>
      <c r="H9" s="12">
        <f t="shared" si="1"/>
        <v>132612.59211205825</v>
      </c>
    </row>
    <row r="10" spans="1:8" x14ac:dyDescent="0.3">
      <c r="A10">
        <f>'Emission Assumption Summary'!A10</f>
        <v>2020</v>
      </c>
      <c r="B10" s="11">
        <f>IF(A10="","",'Summary Sheet'!T10)</f>
        <v>29521.756799999999</v>
      </c>
      <c r="C10" s="10">
        <f>IF(A10="","",C9+(C9*Assumptions!$B$17))</f>
        <v>11824.483779748167</v>
      </c>
      <c r="D10" s="8">
        <f>IF(A10="","",D9+(D9*Assumptions!$B$11))</f>
        <v>17.7</v>
      </c>
      <c r="E10" s="8">
        <f>IF(A10="","",E9+(E9*Assumptions!$B$11))</f>
        <v>23.956522</v>
      </c>
      <c r="F10" s="12">
        <f t="shared" si="0"/>
        <v>86840.153487187548</v>
      </c>
      <c r="G10" s="10">
        <f>IF(A10="","",(('Emissions Factors'!$B$3/'CNG Bi-Fuel Vehicles'!E10)*(0.35*('CNG Bi-Fuel Vehicles'!B10*'CNG Bi-Fuel Vehicles'!C10)))/10^6)</f>
        <v>44777.844184030269</v>
      </c>
      <c r="H10" s="12">
        <f t="shared" si="1"/>
        <v>131617.99767121783</v>
      </c>
    </row>
    <row r="11" spans="1:8" x14ac:dyDescent="0.3">
      <c r="A11">
        <f>'Emission Assumption Summary'!A11</f>
        <v>2021</v>
      </c>
      <c r="B11" s="11">
        <f>IF(A11="","",'Summary Sheet'!T11)</f>
        <v>29521.756799999999</v>
      </c>
      <c r="C11" s="10">
        <f>IF(A11="","",C10+(C10*Assumptions!$B$17))</f>
        <v>11735.800151400055</v>
      </c>
      <c r="D11" s="8">
        <f>IF(A11="","",D10+(D10*Assumptions!$B$11))</f>
        <v>17.7</v>
      </c>
      <c r="E11" s="8">
        <f>IF(A11="","",E10+(E10*Assumptions!$B$11))</f>
        <v>23.956522</v>
      </c>
      <c r="F11" s="12">
        <f t="shared" si="0"/>
        <v>86188.85233603364</v>
      </c>
      <c r="G11" s="10">
        <f>IF(A11="","",(('Emissions Factors'!$B$3/'CNG Bi-Fuel Vehicles'!E11)*(0.35*('CNG Bi-Fuel Vehicles'!B11*'CNG Bi-Fuel Vehicles'!C11)))/10^6)</f>
        <v>44442.010352650039</v>
      </c>
      <c r="H11" s="12">
        <f t="shared" si="1"/>
        <v>130630.86268868367</v>
      </c>
    </row>
    <row r="12" spans="1:8" x14ac:dyDescent="0.3">
      <c r="A12">
        <f>'Emission Assumption Summary'!A12</f>
        <v>2022</v>
      </c>
      <c r="B12" s="11">
        <f>IF(A12="","",'Summary Sheet'!T12)</f>
        <v>29521.756799999999</v>
      </c>
      <c r="C12" s="10">
        <f>IF(A12="","",C11+(C11*Assumptions!$B$17))</f>
        <v>11647.781650264555</v>
      </c>
      <c r="D12" s="8">
        <f>IF(A12="","",D11+(D11*Assumptions!$B$11))</f>
        <v>17.7</v>
      </c>
      <c r="E12" s="8">
        <f>IF(A12="","",E11+(E11*Assumptions!$B$11))</f>
        <v>23.956522</v>
      </c>
      <c r="F12" s="12">
        <f t="shared" si="0"/>
        <v>85542.435943513396</v>
      </c>
      <c r="G12" s="10">
        <f>IF(A12="","",(('Emissions Factors'!$B$3/'CNG Bi-Fuel Vehicles'!E12)*(0.35*('CNG Bi-Fuel Vehicles'!B12*'CNG Bi-Fuel Vehicles'!C12)))/10^6)</f>
        <v>44108.695275005157</v>
      </c>
      <c r="H12" s="12">
        <f t="shared" si="1"/>
        <v>129651.13121851855</v>
      </c>
    </row>
    <row r="13" spans="1:8" x14ac:dyDescent="0.3">
      <c r="A13">
        <f>'Emission Assumption Summary'!A13</f>
        <v>2023</v>
      </c>
      <c r="B13" s="11">
        <f>IF(A13="","",'Summary Sheet'!T13)</f>
        <v>29521.756799999999</v>
      </c>
      <c r="C13" s="10">
        <f>IF(A13="","",C12+(C12*Assumptions!$B$17))</f>
        <v>11560.42328788757</v>
      </c>
      <c r="D13" s="8">
        <f>IF(A13="","",D12+(D12*Assumptions!$B$11))</f>
        <v>17.7</v>
      </c>
      <c r="E13" s="8">
        <f>IF(A13="","",E12+(E12*Assumptions!$B$11))</f>
        <v>23.956522</v>
      </c>
      <c r="F13" s="12">
        <f t="shared" si="0"/>
        <v>84900.867673937028</v>
      </c>
      <c r="G13" s="10">
        <f>IF(A13="","",(('Emissions Factors'!$B$3/'CNG Bi-Fuel Vehicles'!E13)*(0.35*('CNG Bi-Fuel Vehicles'!B13*'CNG Bi-Fuel Vehicles'!C13)))/10^6)</f>
        <v>43777.880060442621</v>
      </c>
      <c r="H13" s="12">
        <f t="shared" si="1"/>
        <v>128678.74773437965</v>
      </c>
    </row>
    <row r="14" spans="1:8" x14ac:dyDescent="0.3">
      <c r="A14">
        <f>'Emission Assumption Summary'!A14</f>
        <v>2024</v>
      </c>
      <c r="B14" s="11">
        <f>IF(A14="","",'Summary Sheet'!T14)</f>
        <v>29521.756799999999</v>
      </c>
      <c r="C14" s="10">
        <f>IF(A14="","",C13+(C13*Assumptions!$B$17))</f>
        <v>11473.720113228414</v>
      </c>
      <c r="D14" s="8">
        <f>IF(A14="","",D13+(D13*Assumptions!$B$11))</f>
        <v>17.7</v>
      </c>
      <c r="E14" s="8">
        <f>IF(A14="","",E13+(E13*Assumptions!$B$11))</f>
        <v>23.956522</v>
      </c>
      <c r="F14" s="12">
        <f t="shared" si="0"/>
        <v>84264.1111663825</v>
      </c>
      <c r="G14" s="10">
        <f>IF(A14="","",(('Emissions Factors'!$B$3/'CNG Bi-Fuel Vehicles'!E14)*(0.35*('CNG Bi-Fuel Vehicles'!B14*'CNG Bi-Fuel Vehicles'!C14)))/10^6)</f>
        <v>43449.545959989293</v>
      </c>
      <c r="H14" s="12">
        <f t="shared" si="1"/>
        <v>127713.65712637179</v>
      </c>
    </row>
    <row r="15" spans="1:8" x14ac:dyDescent="0.3">
      <c r="A15">
        <f>'Emission Assumption Summary'!A15</f>
        <v>2025</v>
      </c>
      <c r="B15" s="11">
        <f>IF(A15="","",'Summary Sheet'!T15)</f>
        <v>29521.756799999999</v>
      </c>
      <c r="C15" s="10">
        <f>IF(A15="","",C14+(C14*Assumptions!$B$17))</f>
        <v>11387.6672123792</v>
      </c>
      <c r="D15" s="8">
        <f>IF(A15="","",D14+(D14*Assumptions!$B$11))</f>
        <v>17.7</v>
      </c>
      <c r="E15" s="8">
        <f>IF(A15="","",E14+(E14*Assumptions!$B$11))</f>
        <v>23.956522</v>
      </c>
      <c r="F15" s="12">
        <f t="shared" si="0"/>
        <v>83632.130332634624</v>
      </c>
      <c r="G15" s="10">
        <f>IF(A15="","",(('Emissions Factors'!$B$3/'CNG Bi-Fuel Vehicles'!E15)*(0.35*('CNG Bi-Fuel Vehicles'!B15*'CNG Bi-Fuel Vehicles'!C15)))/10^6)</f>
        <v>43123.674365289378</v>
      </c>
      <c r="H15" s="12">
        <f t="shared" si="1"/>
        <v>126755.804697924</v>
      </c>
    </row>
    <row r="16" spans="1:8" x14ac:dyDescent="0.3">
      <c r="A16">
        <f>'Emission Assumption Summary'!A16</f>
        <v>2026</v>
      </c>
      <c r="B16" s="11">
        <f>IF(A16="","",'Summary Sheet'!T16)</f>
        <v>29521.756799999999</v>
      </c>
      <c r="C16" s="10">
        <f>IF(A16="","",C15+(C15*Assumptions!$B$17))</f>
        <v>11302.259708286356</v>
      </c>
      <c r="D16" s="8">
        <f>IF(A16="","",D15+(D15*Assumptions!$B$11))</f>
        <v>17.7</v>
      </c>
      <c r="E16" s="8">
        <f>IF(A16="","",E15+(E15*Assumptions!$B$11))</f>
        <v>23.956522</v>
      </c>
      <c r="F16" s="12">
        <f t="shared" si="0"/>
        <v>83004.88935513988</v>
      </c>
      <c r="G16" s="10">
        <f>IF(A16="","",(('Emissions Factors'!$B$3/'CNG Bi-Fuel Vehicles'!E16)*(0.35*('CNG Bi-Fuel Vehicles'!B16*'CNG Bi-Fuel Vehicles'!C16)))/10^6)</f>
        <v>42800.246807549716</v>
      </c>
      <c r="H16" s="12">
        <f t="shared" si="1"/>
        <v>125805.1361626896</v>
      </c>
    </row>
    <row r="17" spans="1:8" x14ac:dyDescent="0.3">
      <c r="A17">
        <f>'Emission Assumption Summary'!A17</f>
        <v>2027</v>
      </c>
      <c r="B17" s="11">
        <f>IF(A17="","",'Summary Sheet'!T17)</f>
        <v>29521.756799999999</v>
      </c>
      <c r="C17" s="10">
        <f>IF(A17="","",C16+(C16*Assumptions!$B$17))</f>
        <v>11217.492760474208</v>
      </c>
      <c r="D17" s="8">
        <f>IF(A17="","",D16+(D16*Assumptions!$B$11))</f>
        <v>17.7</v>
      </c>
      <c r="E17" s="8">
        <f>IF(A17="","",E16+(E16*Assumptions!$B$11))</f>
        <v>23.956522</v>
      </c>
      <c r="F17" s="12">
        <f t="shared" si="0"/>
        <v>82382.352684976329</v>
      </c>
      <c r="G17" s="10">
        <f>IF(A17="","",(('Emissions Factors'!$B$3/'CNG Bi-Fuel Vehicles'!E17)*(0.35*('CNG Bi-Fuel Vehicles'!B17*'CNG Bi-Fuel Vehicles'!C17)))/10^6)</f>
        <v>42479.244956493087</v>
      </c>
      <c r="H17" s="12">
        <f t="shared" si="1"/>
        <v>124861.59764146942</v>
      </c>
    </row>
    <row r="18" spans="1:8" x14ac:dyDescent="0.3">
      <c r="A18">
        <f>'Emission Assumption Summary'!A18</f>
        <v>2028</v>
      </c>
      <c r="B18" s="11">
        <f>IF(A18="","",'Summary Sheet'!T18)</f>
        <v>29521.756799999999</v>
      </c>
      <c r="C18" s="10">
        <f>IF(A18="","",C17+(C17*Assumptions!$B$17))</f>
        <v>11133.361564770652</v>
      </c>
      <c r="D18" s="8">
        <f>IF(A18="","",D17+(D17*Assumptions!$B$11))</f>
        <v>17.7</v>
      </c>
      <c r="E18" s="8">
        <f>IF(A18="","",E17+(E17*Assumptions!$B$11))</f>
        <v>23.956522</v>
      </c>
      <c r="F18" s="12">
        <f t="shared" si="0"/>
        <v>81764.485039839012</v>
      </c>
      <c r="G18" s="10">
        <f>IF(A18="","",(('Emissions Factors'!$B$3/'CNG Bi-Fuel Vehicles'!E18)*(0.35*('CNG Bi-Fuel Vehicles'!B18*'CNG Bi-Fuel Vehicles'!C18)))/10^6)</f>
        <v>42160.650619319393</v>
      </c>
      <c r="H18" s="12">
        <f t="shared" si="1"/>
        <v>123925.1356591584</v>
      </c>
    </row>
    <row r="19" spans="1:8" x14ac:dyDescent="0.3">
      <c r="A19">
        <f>'Emission Assumption Summary'!A19</f>
        <v>2029</v>
      </c>
      <c r="B19" s="11">
        <f>IF(A19="","",'Summary Sheet'!T19)</f>
        <v>29521.756799999999</v>
      </c>
      <c r="C19" s="10">
        <f>IF(A19="","",C18+(C18*Assumptions!$B$17))</f>
        <v>11049.861353034872</v>
      </c>
      <c r="D19" s="8">
        <f>IF(A19="","",D18+(D18*Assumptions!$B$11))</f>
        <v>17.7</v>
      </c>
      <c r="E19" s="8">
        <f>IF(A19="","",E18+(E18*Assumptions!$B$11))</f>
        <v>23.956522</v>
      </c>
      <c r="F19" s="12">
        <f t="shared" si="0"/>
        <v>81151.25140204023</v>
      </c>
      <c r="G19" s="10">
        <f>IF(A19="","",(('Emissions Factors'!$B$3/'CNG Bi-Fuel Vehicles'!E19)*(0.35*('CNG Bi-Fuel Vehicles'!B19*'CNG Bi-Fuel Vehicles'!C19)))/10^6)</f>
        <v>41844.445739674491</v>
      </c>
      <c r="H19" s="12">
        <f t="shared" si="1"/>
        <v>122995.69714171471</v>
      </c>
    </row>
    <row r="20" spans="1:8" x14ac:dyDescent="0.3">
      <c r="A20">
        <f>'Emission Assumption Summary'!A20</f>
        <v>2030</v>
      </c>
      <c r="B20" s="11">
        <f>IF(A20="","",'Summary Sheet'!T20)</f>
        <v>29521.756799999999</v>
      </c>
      <c r="C20" s="10">
        <f>IF(A20="","",C19+(C19*Assumptions!$B$17))</f>
        <v>10966.987392887111</v>
      </c>
      <c r="D20" s="8">
        <f>IF(A20="","",D19+(D19*Assumptions!$B$11))</f>
        <v>17.7</v>
      </c>
      <c r="E20" s="8">
        <f>IF(A20="","",E19+(E19*Assumptions!$B$11))</f>
        <v>23.956522</v>
      </c>
      <c r="F20" s="12">
        <f t="shared" si="0"/>
        <v>80542.61701652492</v>
      </c>
      <c r="G20" s="10">
        <f>IF(A20="","",(('Emissions Factors'!$B$3/'CNG Bi-Fuel Vehicles'!E20)*(0.35*('CNG Bi-Fuel Vehicles'!B20*'CNG Bi-Fuel Vehicles'!C20)))/10^6)</f>
        <v>41530.612396626937</v>
      </c>
      <c r="H20" s="12">
        <f t="shared" si="1"/>
        <v>122073.22941315186</v>
      </c>
    </row>
    <row r="21" spans="1:8" x14ac:dyDescent="0.3">
      <c r="A21">
        <f>'Emission Assumption Summary'!A21</f>
        <v>2031</v>
      </c>
      <c r="B21" s="11">
        <f>IF(A21="","",'Summary Sheet'!T21)</f>
        <v>29521.756799999999</v>
      </c>
      <c r="C21" s="10">
        <f>IF(A21="","",C20+(C20*Assumptions!$B$17))</f>
        <v>10884.734987440457</v>
      </c>
      <c r="D21" s="8">
        <f>IF(A21="","",D20+(D20*Assumptions!$B$11))</f>
        <v>17.7</v>
      </c>
      <c r="E21" s="8">
        <f>IF(A21="","",E20+(E20*Assumptions!$B$11))</f>
        <v>23.956522</v>
      </c>
      <c r="F21" s="12">
        <f t="shared" si="0"/>
        <v>79938.547388900974</v>
      </c>
      <c r="G21" s="10">
        <f>IF(A21="","",(('Emissions Factors'!$B$3/'CNG Bi-Fuel Vehicles'!E21)*(0.35*('CNG Bi-Fuel Vehicles'!B21*'CNG Bi-Fuel Vehicles'!C21)))/10^6)</f>
        <v>41219.132803652239</v>
      </c>
      <c r="H21" s="12">
        <f t="shared" si="1"/>
        <v>121157.68019255321</v>
      </c>
    </row>
    <row r="22" spans="1:8" x14ac:dyDescent="0.3">
      <c r="A22">
        <f>'Emission Assumption Summary'!A22</f>
        <v>2032</v>
      </c>
      <c r="B22" s="11">
        <f>IF(A22="","",'Summary Sheet'!T22)</f>
        <v>29521.756799999999</v>
      </c>
      <c r="C22" s="10">
        <f>IF(A22="","",C21+(C21*Assumptions!$B$17))</f>
        <v>10803.099475034654</v>
      </c>
      <c r="D22" s="8">
        <f>IF(A22="","",D21+(D21*Assumptions!$B$11))</f>
        <v>17.7</v>
      </c>
      <c r="E22" s="8">
        <f>IF(A22="","",E21+(E21*Assumptions!$B$11))</f>
        <v>23.956522</v>
      </c>
      <c r="F22" s="12">
        <f t="shared" si="0"/>
        <v>79339.008283484218</v>
      </c>
      <c r="G22" s="10">
        <f>IF(A22="","",(('Emissions Factors'!$B$3/'CNG Bi-Fuel Vehicles'!E22)*(0.35*('CNG Bi-Fuel Vehicles'!B22*'CNG Bi-Fuel Vehicles'!C22)))/10^6)</f>
        <v>40909.989307624841</v>
      </c>
      <c r="H22" s="12">
        <f t="shared" si="1"/>
        <v>120248.99759110906</v>
      </c>
    </row>
    <row r="23" spans="1:8" x14ac:dyDescent="0.3">
      <c r="A23">
        <f>'Emission Assumption Summary'!A23</f>
        <v>2033</v>
      </c>
      <c r="B23" s="11">
        <f>IF(A23="","",'Summary Sheet'!T23)</f>
        <v>29521.756799999999</v>
      </c>
      <c r="C23" s="10">
        <f>IF(A23="","",C22+(C22*Assumptions!$B$17))</f>
        <v>10722.076228971895</v>
      </c>
      <c r="D23" s="8">
        <f>IF(A23="","",D22+(D22*Assumptions!$B$11))</f>
        <v>17.7</v>
      </c>
      <c r="E23" s="8">
        <f>IF(A23="","",E22+(E22*Assumptions!$B$11))</f>
        <v>23.956522</v>
      </c>
      <c r="F23" s="12">
        <f t="shared" si="0"/>
        <v>78743.965721358109</v>
      </c>
      <c r="G23" s="10">
        <f>IF(A23="","",(('Emissions Factors'!$B$3/'CNG Bi-Fuel Vehicles'!E23)*(0.35*('CNG Bi-Fuel Vehicles'!B23*'CNG Bi-Fuel Vehicles'!C23)))/10^6)</f>
        <v>40603.164387817662</v>
      </c>
      <c r="H23" s="12">
        <f t="shared" si="1"/>
        <v>119347.13010917578</v>
      </c>
    </row>
    <row r="24" spans="1:8" x14ac:dyDescent="0.3">
      <c r="A24">
        <f>'Emission Assumption Summary'!A24</f>
        <v>2034</v>
      </c>
      <c r="B24" s="11">
        <f>IF(A24="","",'Summary Sheet'!T24)</f>
        <v>29521.756799999999</v>
      </c>
      <c r="C24" s="10">
        <f>IF(A24="","",C23+(C23*Assumptions!$B$17))</f>
        <v>10641.660657254606</v>
      </c>
      <c r="D24" s="8">
        <f>IF(A24="","",D23+(D23*Assumptions!$B$11))</f>
        <v>17.7</v>
      </c>
      <c r="E24" s="8">
        <f>IF(A24="","",E23+(E23*Assumptions!$B$11))</f>
        <v>23.956522</v>
      </c>
      <c r="F24" s="12">
        <f t="shared" si="0"/>
        <v>78153.385978447914</v>
      </c>
      <c r="G24" s="10">
        <f>IF(A24="","",(('Emissions Factors'!$B$3/'CNG Bi-Fuel Vehicles'!E24)*(0.35*('CNG Bi-Fuel Vehicles'!B24*'CNG Bi-Fuel Vehicles'!C24)))/10^6)</f>
        <v>40298.640654909024</v>
      </c>
      <c r="H24" s="12">
        <f t="shared" si="1"/>
        <v>118452.02663335693</v>
      </c>
    </row>
    <row r="25" spans="1:8" x14ac:dyDescent="0.3">
      <c r="A25">
        <f>'Emission Assumption Summary'!A25</f>
        <v>2035</v>
      </c>
      <c r="B25" s="11">
        <f>IF(A25="","",'Summary Sheet'!T25)</f>
        <v>29521.756799999999</v>
      </c>
      <c r="C25" s="10">
        <f>IF(A25="","",C24+(C24*Assumptions!$B$17))</f>
        <v>10561.848202325196</v>
      </c>
      <c r="D25" s="8">
        <f>IF(A25="","",D24+(D24*Assumptions!$B$11))</f>
        <v>17.7</v>
      </c>
      <c r="E25" s="8">
        <f>IF(A25="","",E24+(E24*Assumptions!$B$11))</f>
        <v>23.956522</v>
      </c>
      <c r="F25" s="12">
        <f t="shared" si="0"/>
        <v>77567.235583609552</v>
      </c>
      <c r="G25" s="10">
        <f>IF(A25="","",(('Emissions Factors'!$B$3/'CNG Bi-Fuel Vehicles'!E25)*(0.35*('CNG Bi-Fuel Vehicles'!B25*'CNG Bi-Fuel Vehicles'!C25)))/10^6)</f>
        <v>39996.400849997219</v>
      </c>
      <c r="H25" s="12">
        <f t="shared" si="1"/>
        <v>117563.63643360676</v>
      </c>
    </row>
    <row r="26" spans="1:8" x14ac:dyDescent="0.3">
      <c r="A26">
        <f>'Emission Assumption Summary'!A26</f>
        <v>2036</v>
      </c>
      <c r="B26" s="11">
        <f>IF(A26="","",'Summary Sheet'!T26)</f>
        <v>29521.756799999999</v>
      </c>
      <c r="C26" s="10">
        <f>IF(A26="","",C25+(C25*Assumptions!$B$17))</f>
        <v>10482.634340807757</v>
      </c>
      <c r="D26" s="8">
        <f>IF(A26="","",D25+(D25*Assumptions!$B$11))</f>
        <v>17.7</v>
      </c>
      <c r="E26" s="8">
        <f>IF(A26="","",E25+(E25*Assumptions!$B$11))</f>
        <v>23.956522</v>
      </c>
      <c r="F26" s="12">
        <f t="shared" si="0"/>
        <v>76985.481316732476</v>
      </c>
      <c r="G26" s="10">
        <f>IF(A26="","",(('Emissions Factors'!$B$3/'CNG Bi-Fuel Vehicles'!E26)*(0.35*('CNG Bi-Fuel Vehicles'!B26*'CNG Bi-Fuel Vehicles'!C26)))/10^6)</f>
        <v>39696.42784362223</v>
      </c>
      <c r="H26" s="12">
        <f t="shared" si="1"/>
        <v>116681.9091603547</v>
      </c>
    </row>
    <row r="27" spans="1:8" x14ac:dyDescent="0.3">
      <c r="A27">
        <f>'Emission Assumption Summary'!A27</f>
        <v>2037</v>
      </c>
      <c r="B27" s="11">
        <f>IF(A27="","",'Summary Sheet'!T27)</f>
        <v>29521.756799999999</v>
      </c>
      <c r="C27" s="10">
        <f>IF(A27="","",C26+(C26*Assumptions!$B$17))</f>
        <v>10404.014583251699</v>
      </c>
      <c r="D27" s="8">
        <f>IF(A27="","",D26+(D26*Assumptions!$B$11))</f>
        <v>17.7</v>
      </c>
      <c r="E27" s="8">
        <f>IF(A27="","",E26+(E26*Assumptions!$B$11))</f>
        <v>23.956522</v>
      </c>
      <c r="F27" s="12">
        <f t="shared" si="0"/>
        <v>76408.090206856985</v>
      </c>
      <c r="G27" s="10">
        <f>IF(A27="","",(('Emissions Factors'!$B$3/'CNG Bi-Fuel Vehicles'!E27)*(0.35*('CNG Bi-Fuel Vehicles'!B27*'CNG Bi-Fuel Vehicles'!C27)))/10^6)</f>
        <v>39398.704634795067</v>
      </c>
      <c r="H27" s="12">
        <f t="shared" si="1"/>
        <v>115806.79484165205</v>
      </c>
    </row>
    <row r="28" spans="1:8" x14ac:dyDescent="0.3">
      <c r="A28">
        <f>'Emission Assumption Summary'!A28</f>
        <v>2038</v>
      </c>
      <c r="B28" s="11">
        <f>IF(A28="","",'Summary Sheet'!T28)</f>
        <v>29521.756799999999</v>
      </c>
      <c r="C28" s="10">
        <f>IF(A28="","",C27+(C27*Assumptions!$B$17))</f>
        <v>10325.984473877312</v>
      </c>
      <c r="D28" s="8">
        <f>IF(A28="","",D27+(D27*Assumptions!$B$11))</f>
        <v>17.7</v>
      </c>
      <c r="E28" s="8">
        <f>IF(A28="","",E27+(E27*Assumptions!$B$11))</f>
        <v>23.956522</v>
      </c>
      <c r="F28" s="12">
        <f t="shared" si="0"/>
        <v>75835.029530305561</v>
      </c>
      <c r="G28" s="10">
        <f>IF(A28="","",(('Emissions Factors'!$B$3/'CNG Bi-Fuel Vehicles'!E28)*(0.35*('CNG Bi-Fuel Vehicles'!B28*'CNG Bi-Fuel Vehicles'!C28)))/10^6)</f>
        <v>39103.214350034104</v>
      </c>
      <c r="H28" s="12">
        <f t="shared" si="1"/>
        <v>114938.24388033967</v>
      </c>
    </row>
    <row r="29" spans="1:8" x14ac:dyDescent="0.3">
      <c r="A29">
        <f>'Emission Assumption Summary'!A29</f>
        <v>2039</v>
      </c>
      <c r="B29" s="11">
        <f>IF(A29="","",'Summary Sheet'!T29)</f>
        <v>29521.756799999999</v>
      </c>
      <c r="C29" s="10">
        <f>IF(A29="","",C28+(C28*Assumptions!$B$17))</f>
        <v>10248.539590323231</v>
      </c>
      <c r="D29" s="8">
        <f>IF(A29="","",D28+(D28*Assumptions!$B$11))</f>
        <v>17.7</v>
      </c>
      <c r="E29" s="8">
        <f>IF(A29="","",E28+(E28*Assumptions!$B$11))</f>
        <v>23.956522</v>
      </c>
      <c r="F29" s="12">
        <f t="shared" si="0"/>
        <v>75266.266808828266</v>
      </c>
      <c r="G29" s="10">
        <f>IF(A29="","",(('Emissions Factors'!$B$3/'CNG Bi-Fuel Vehicles'!E29)*(0.35*('CNG Bi-Fuel Vehicles'!B29*'CNG Bi-Fuel Vehicles'!C29)))/10^6)</f>
        <v>38809.940242408848</v>
      </c>
      <c r="H29" s="12">
        <f t="shared" si="1"/>
        <v>114076.20705123711</v>
      </c>
    </row>
    <row r="30" spans="1:8" x14ac:dyDescent="0.3">
      <c r="A30">
        <f>'Emission Assumption Summary'!A30</f>
        <v>2040</v>
      </c>
      <c r="B30" s="11">
        <f>IF(A30="","",'Summary Sheet'!T30)</f>
        <v>29521.756799999999</v>
      </c>
      <c r="C30" s="10">
        <f>IF(A30="","",C29+(C29*Assumptions!$B$17))</f>
        <v>10171.675543395806</v>
      </c>
      <c r="D30" s="8">
        <f>IF(A30="","",D29+(D29*Assumptions!$B$11))</f>
        <v>17.7</v>
      </c>
      <c r="E30" s="8">
        <f>IF(A30="","",E29+(E29*Assumptions!$B$11))</f>
        <v>23.956522</v>
      </c>
      <c r="F30" s="12">
        <f t="shared" si="0"/>
        <v>74701.769807762059</v>
      </c>
      <c r="G30" s="10">
        <f>IF(A30="","",(('Emissions Factors'!$B$3/'CNG Bi-Fuel Vehicles'!E30)*(0.35*('CNG Bi-Fuel Vehicles'!B30*'CNG Bi-Fuel Vehicles'!C30)))/10^6)</f>
        <v>38518.865690590777</v>
      </c>
      <c r="H30" s="12">
        <f t="shared" si="1"/>
        <v>113220.63549835284</v>
      </c>
    </row>
    <row r="31" spans="1:8" x14ac:dyDescent="0.3">
      <c r="A31">
        <f>'Emission Assumption Summary'!A31</f>
        <v>2041</v>
      </c>
      <c r="B31" s="11">
        <f>IF(A31="","",'Summary Sheet'!T31)</f>
        <v>29521.756799999999</v>
      </c>
      <c r="C31" s="10">
        <f>IF(A31="","",C30+(C30*Assumptions!$B$17))</f>
        <v>10095.387976820337</v>
      </c>
      <c r="D31" s="8">
        <f>IF(A31="","",D30+(D30*Assumptions!$B$11))</f>
        <v>17.7</v>
      </c>
      <c r="E31" s="8">
        <f>IF(A31="","",E30+(E30*Assumptions!$B$11))</f>
        <v>23.956522</v>
      </c>
      <c r="F31" s="12">
        <f t="shared" si="0"/>
        <v>74141.506534203829</v>
      </c>
      <c r="G31" s="10">
        <f>IF(A31="","",(('Emissions Factors'!$B$3/'CNG Bi-Fuel Vehicles'!E31)*(0.35*('CNG Bi-Fuel Vehicles'!B31*'CNG Bi-Fuel Vehicles'!C31)))/10^6)</f>
        <v>38229.974197911339</v>
      </c>
      <c r="H31" s="12">
        <f t="shared" si="1"/>
        <v>112371.48073211516</v>
      </c>
    </row>
    <row r="32" spans="1:8" x14ac:dyDescent="0.3">
      <c r="A32">
        <f>'Emission Assumption Summary'!A32</f>
        <v>2042</v>
      </c>
      <c r="B32" s="11">
        <f>IF(A32="","",'Summary Sheet'!T32)</f>
        <v>29521.756799999999</v>
      </c>
      <c r="C32" s="10">
        <f>IF(A32="","",C31+(C31*Assumptions!$B$17))</f>
        <v>10019.672566994184</v>
      </c>
      <c r="D32" s="8">
        <f>IF(A32="","",D31+(D31*Assumptions!$B$11))</f>
        <v>17.7</v>
      </c>
      <c r="E32" s="8">
        <f>IF(A32="","",E31+(E31*Assumptions!$B$11))</f>
        <v>23.956522</v>
      </c>
      <c r="F32" s="12">
        <f t="shared" si="0"/>
        <v>73585.445235197301</v>
      </c>
      <c r="G32" s="10">
        <f>IF(A32="","",(('Emissions Factors'!$B$3/'CNG Bi-Fuel Vehicles'!E32)*(0.35*('CNG Bi-Fuel Vehicles'!B32*'CNG Bi-Fuel Vehicles'!C32)))/10^6)</f>
        <v>37943.249391427009</v>
      </c>
      <c r="H32" s="12">
        <f t="shared" si="1"/>
        <v>111528.69462662432</v>
      </c>
    </row>
    <row r="33" spans="1:8" x14ac:dyDescent="0.3">
      <c r="A33">
        <f>'Emission Assumption Summary'!A33</f>
        <v>2043</v>
      </c>
      <c r="B33" s="11">
        <f>IF(A33="","",'Summary Sheet'!T33)</f>
        <v>29521.756799999999</v>
      </c>
      <c r="C33" s="10">
        <f>IF(A33="","",C32+(C32*Assumptions!$B$17))</f>
        <v>9944.5250227417273</v>
      </c>
      <c r="D33" s="8">
        <f>IF(A33="","",D32+(D32*Assumptions!$B$11))</f>
        <v>17.7</v>
      </c>
      <c r="E33" s="8">
        <f>IF(A33="","",E32+(E32*Assumptions!$B$11))</f>
        <v>23.956522</v>
      </c>
      <c r="F33" s="12">
        <f t="shared" si="0"/>
        <v>73033.554395933315</v>
      </c>
      <c r="G33" s="10">
        <f>IF(A33="","",(('Emissions Factors'!$B$3/'CNG Bi-Fuel Vehicles'!E33)*(0.35*('CNG Bi-Fuel Vehicles'!B33*'CNG Bi-Fuel Vehicles'!C33)))/10^6)</f>
        <v>37658.675020991301</v>
      </c>
      <c r="H33" s="12">
        <f t="shared" si="1"/>
        <v>110692.22941692462</v>
      </c>
    </row>
    <row r="34" spans="1:8" x14ac:dyDescent="0.3">
      <c r="A34">
        <f>'Emission Assumption Summary'!A34</f>
        <v>2044</v>
      </c>
      <c r="B34" s="11">
        <f>IF(A34="","",'Summary Sheet'!T34)</f>
        <v>29521.756799999999</v>
      </c>
      <c r="C34" s="10">
        <f>IF(A34="","",C33+(C33*Assumptions!$B$17))</f>
        <v>9869.9410850711647</v>
      </c>
      <c r="D34" s="8">
        <f>IF(A34="","",D33+(D33*Assumptions!$B$11))</f>
        <v>17.7</v>
      </c>
      <c r="E34" s="8">
        <f>IF(A34="","",E33+(E33*Assumptions!$B$11))</f>
        <v>23.956522</v>
      </c>
      <c r="F34" s="12">
        <f t="shared" si="0"/>
        <v>72485.802737963837</v>
      </c>
      <c r="G34" s="10">
        <f>IF(A34="","",(('Emissions Factors'!$B$3/'CNG Bi-Fuel Vehicles'!E34)*(0.35*('CNG Bi-Fuel Vehicles'!B34*'CNG Bi-Fuel Vehicles'!C34)))/10^6)</f>
        <v>37376.234958333873</v>
      </c>
      <c r="H34" s="12">
        <f t="shared" si="1"/>
        <v>109862.03769629772</v>
      </c>
    </row>
    <row r="35" spans="1:8" x14ac:dyDescent="0.3">
      <c r="A35">
        <f>'Emission Assumption Summary'!A35</f>
        <v>2045</v>
      </c>
      <c r="B35" s="11">
        <f>IF(A35="","",'Summary Sheet'!T35)</f>
        <v>29521.756799999999</v>
      </c>
      <c r="C35" s="10">
        <f>IF(A35="","",C34+(C34*Assumptions!$B$17))</f>
        <v>9795.9165269331315</v>
      </c>
      <c r="D35" s="8">
        <f>IF(A35="","",D34+(D34*Assumptions!$B$11))</f>
        <v>17.7</v>
      </c>
      <c r="E35" s="8">
        <f>IF(A35="","",E34+(E34*Assumptions!$B$11))</f>
        <v>23.956522</v>
      </c>
      <c r="F35" s="12">
        <f t="shared" si="0"/>
        <v>71942.1592174291</v>
      </c>
      <c r="G35" s="10">
        <f>IF(A35="","",(('Emissions Factors'!$B$3/'CNG Bi-Fuel Vehicles'!E35)*(0.35*('CNG Bi-Fuel Vehicles'!B35*'CNG Bi-Fuel Vehicles'!C35)))/10^6)</f>
        <v>37095.913196146372</v>
      </c>
      <c r="H35" s="12">
        <f t="shared" si="1"/>
        <v>109038.07241357547</v>
      </c>
    </row>
    <row r="36" spans="1:8" x14ac:dyDescent="0.3">
      <c r="A36">
        <f>'Emission Assumption Summary'!A36</f>
        <v>2046</v>
      </c>
      <c r="B36" s="11">
        <f>IF(A36="","",'Summary Sheet'!T36)</f>
        <v>29521.756799999999</v>
      </c>
      <c r="C36" s="10">
        <f>IF(A36="","",C35+(C35*Assumptions!$B$17))</f>
        <v>9722.4471529811326</v>
      </c>
      <c r="D36" s="8">
        <f>IF(A36="","",D35+(D35*Assumptions!$B$11))</f>
        <v>17.7</v>
      </c>
      <c r="E36" s="8">
        <f>IF(A36="","",E35+(E35*Assumptions!$B$11))</f>
        <v>23.956522</v>
      </c>
      <c r="F36" s="12">
        <f t="shared" si="0"/>
        <v>71402.593023298381</v>
      </c>
      <c r="G36" s="10">
        <f>IF(A36="","",(('Emissions Factors'!$B$3/'CNG Bi-Fuel Vehicles'!E36)*(0.35*('CNG Bi-Fuel Vehicles'!B36*'CNG Bi-Fuel Vehicles'!C36)))/10^6)</f>
        <v>36817.693847175266</v>
      </c>
      <c r="H36" s="12">
        <f t="shared" si="1"/>
        <v>108220.28687047365</v>
      </c>
    </row>
    <row r="37" spans="1:8" x14ac:dyDescent="0.3">
      <c r="A37">
        <f>'Emission Assumption Summary'!A37</f>
        <v>2047</v>
      </c>
      <c r="B37" s="11">
        <f>IF(A37="","",'Summary Sheet'!T37)</f>
        <v>29521.756799999999</v>
      </c>
      <c r="C37" s="10">
        <f>IF(A37="","",C36+(C36*Assumptions!$B$17))</f>
        <v>9649.5287993337733</v>
      </c>
      <c r="D37" s="8">
        <f>IF(A37="","",D36+(D36*Assumptions!$B$11))</f>
        <v>17.7</v>
      </c>
      <c r="E37" s="8">
        <f>IF(A37="","",E36+(E36*Assumptions!$B$11))</f>
        <v>23.956522</v>
      </c>
      <c r="F37" s="12">
        <f t="shared" si="0"/>
        <v>70867.073575623624</v>
      </c>
      <c r="G37" s="10">
        <f>IF(A37="","",(('Emissions Factors'!$B$3/'CNG Bi-Fuel Vehicles'!E37)*(0.35*('CNG Bi-Fuel Vehicles'!B37*'CNG Bi-Fuel Vehicles'!C37)))/10^6)</f>
        <v>36541.561143321444</v>
      </c>
      <c r="H37" s="12">
        <f t="shared" si="1"/>
        <v>107408.63471894508</v>
      </c>
    </row>
    <row r="38" spans="1:8" x14ac:dyDescent="0.3">
      <c r="A38">
        <f>'Emission Assumption Summary'!A38</f>
        <v>2048</v>
      </c>
      <c r="B38" s="11">
        <f>IF(A38="","",'Summary Sheet'!T38)</f>
        <v>29521.756799999999</v>
      </c>
      <c r="C38" s="10">
        <f>IF(A38="","",C37+(C37*Assumptions!$B$17))</f>
        <v>9577.1573333387696</v>
      </c>
      <c r="D38" s="8">
        <f>IF(A38="","",D37+(D37*Assumptions!$B$11))</f>
        <v>17.7</v>
      </c>
      <c r="E38" s="8">
        <f>IF(A38="","",E37+(E37*Assumptions!$B$11))</f>
        <v>23.956522</v>
      </c>
      <c r="F38" s="12">
        <f t="shared" si="0"/>
        <v>70335.57052380644</v>
      </c>
      <c r="G38" s="10">
        <f>IF(A38="","",(('Emissions Factors'!$B$3/'CNG Bi-Fuel Vehicles'!E38)*(0.35*('CNG Bi-Fuel Vehicles'!B38*'CNG Bi-Fuel Vehicles'!C38)))/10^6)</f>
        <v>36267.499434746533</v>
      </c>
      <c r="H38" s="12">
        <f t="shared" si="1"/>
        <v>106603.06995855298</v>
      </c>
    </row>
    <row r="39" spans="1:8" x14ac:dyDescent="0.3">
      <c r="A39">
        <f>'Emission Assumption Summary'!A39</f>
        <v>2049</v>
      </c>
      <c r="B39" s="11">
        <f>IF(A39="","",'Summary Sheet'!T39)</f>
        <v>29521.756799999999</v>
      </c>
      <c r="C39" s="10">
        <f>IF(A39="","",C38+(C38*Assumptions!$B$17))</f>
        <v>9505.3286533387291</v>
      </c>
      <c r="D39" s="8">
        <f>IF(A39="","",D38+(D38*Assumptions!$B$11))</f>
        <v>17.7</v>
      </c>
      <c r="E39" s="8">
        <f>IF(A39="","",E38+(E38*Assumptions!$B$11))</f>
        <v>23.956522</v>
      </c>
      <c r="F39" s="12">
        <f t="shared" si="0"/>
        <v>69808.053744877892</v>
      </c>
      <c r="G39" s="10">
        <f>IF(A39="","",(('Emissions Factors'!$B$3/'CNG Bi-Fuel Vehicles'!E39)*(0.35*('CNG Bi-Fuel Vehicles'!B39*'CNG Bi-Fuel Vehicles'!C39)))/10^6)</f>
        <v>35995.493188985936</v>
      </c>
      <c r="H39" s="12">
        <f t="shared" si="1"/>
        <v>105803.54693386384</v>
      </c>
    </row>
    <row r="40" spans="1:8" x14ac:dyDescent="0.3">
      <c r="A40">
        <f>'Emission Assumption Summary'!A40</f>
        <v>2050</v>
      </c>
      <c r="B40" s="11">
        <f>IF(A40="","",'Summary Sheet'!T40)</f>
        <v>29521.756799999999</v>
      </c>
      <c r="C40" s="10">
        <f>IF(A40="","",C39+(C39*Assumptions!$B$17))</f>
        <v>9434.038688438688</v>
      </c>
      <c r="D40" s="8">
        <f>IF(A40="","",D39+(D39*Assumptions!$B$11))</f>
        <v>17.7</v>
      </c>
      <c r="E40" s="8">
        <f>IF(A40="","",E39+(E39*Assumptions!$B$11))</f>
        <v>23.956522</v>
      </c>
      <c r="F40" s="12">
        <f t="shared" si="0"/>
        <v>69284.493341791313</v>
      </c>
      <c r="G40" s="10">
        <f>IF(A40="","",(('Emissions Factors'!$B$3/'CNG Bi-Fuel Vehicles'!E40)*(0.35*('CNG Bi-Fuel Vehicles'!B40*'CNG Bi-Fuel Vehicles'!C40)))/10^6)</f>
        <v>35725.526990068545</v>
      </c>
      <c r="H40" s="12">
        <f t="shared" si="1"/>
        <v>105010.02033185985</v>
      </c>
    </row>
    <row r="41" spans="1:8" x14ac:dyDescent="0.3">
      <c r="A41" t="str">
        <f>'Emission Assumption Summary'!A41</f>
        <v/>
      </c>
      <c r="B41" s="11" t="str">
        <f>IF(A41="","",'Summary Sheet'!T41)</f>
        <v/>
      </c>
      <c r="C41" s="10" t="str">
        <f>IF(A41="","",C40+(C40*Assumptions!$B$17))</f>
        <v/>
      </c>
      <c r="D41" s="8" t="str">
        <f>IF(A41="","",D40+(D40*Assumptions!$B$11))</f>
        <v/>
      </c>
      <c r="E41" s="8" t="str">
        <f>IF(A41="","",E40+(E40*Assumptions!$B$11))</f>
        <v/>
      </c>
      <c r="F41" s="12" t="str">
        <f t="shared" si="0"/>
        <v/>
      </c>
      <c r="G41" s="10" t="str">
        <f>IF(A41="","",(('Emissions Factors'!$B$3/'CNG Bi-Fuel Vehicles'!E41)*(0.35*('CNG Bi-Fuel Vehicles'!B41*'CNG Bi-Fuel Vehicles'!C41)))/10^6)</f>
        <v/>
      </c>
      <c r="H41" s="12" t="str">
        <f t="shared" si="1"/>
        <v/>
      </c>
    </row>
    <row r="42" spans="1:8" x14ac:dyDescent="0.3">
      <c r="A42" t="str">
        <f>'Emission Assumption Summary'!A42</f>
        <v/>
      </c>
      <c r="B42" s="11" t="str">
        <f>IF(A42="","",'Summary Sheet'!T42)</f>
        <v/>
      </c>
      <c r="C42" s="10" t="str">
        <f>IF(A42="","",C41+(C41*Assumptions!$B$17))</f>
        <v/>
      </c>
      <c r="D42" s="8" t="str">
        <f>IF(A42="","",D41+(D41*Assumptions!$B$11))</f>
        <v/>
      </c>
      <c r="E42" s="8" t="str">
        <f>IF(A42="","",E41+(E41*Assumptions!$B$11))</f>
        <v/>
      </c>
      <c r="F42" s="12" t="str">
        <f t="shared" si="0"/>
        <v/>
      </c>
      <c r="G42" s="10" t="str">
        <f>IF(A42="","",(('Emissions Factors'!$B$3/'CNG Bi-Fuel Vehicles'!E42)*(0.35*('CNG Bi-Fuel Vehicles'!B42*'CNG Bi-Fuel Vehicles'!C42)))/10^6)</f>
        <v/>
      </c>
      <c r="H42" s="12" t="str">
        <f t="shared" si="1"/>
        <v/>
      </c>
    </row>
    <row r="43" spans="1:8" x14ac:dyDescent="0.3">
      <c r="A43" t="str">
        <f>'Emission Assumption Summary'!A43</f>
        <v/>
      </c>
      <c r="B43" s="11" t="str">
        <f>IF(A43="","",'Summary Sheet'!T43)</f>
        <v/>
      </c>
      <c r="C43" s="10" t="str">
        <f>IF(A43="","",C42+(C42*Assumptions!$B$17))</f>
        <v/>
      </c>
      <c r="D43" s="8" t="str">
        <f>IF(A43="","",D42+(D42*Assumptions!$B$11))</f>
        <v/>
      </c>
      <c r="E43" s="8" t="str">
        <f>IF(A43="","",E42+(E42*Assumptions!$B$11))</f>
        <v/>
      </c>
      <c r="F43" s="12" t="str">
        <f t="shared" si="0"/>
        <v/>
      </c>
      <c r="G43" s="10" t="str">
        <f>IF(A43="","",(('Emissions Factors'!$B$3/'CNG Bi-Fuel Vehicles'!E43)*(0.35*('CNG Bi-Fuel Vehicles'!B43*'CNG Bi-Fuel Vehicles'!C43)))/10^6)</f>
        <v/>
      </c>
      <c r="H43" s="12" t="str">
        <f t="shared" si="1"/>
        <v/>
      </c>
    </row>
    <row r="44" spans="1:8" x14ac:dyDescent="0.3">
      <c r="A44" t="str">
        <f>'Emission Assumption Summary'!A44</f>
        <v/>
      </c>
      <c r="B44" s="11" t="str">
        <f>IF(A44="","",'Summary Sheet'!T44)</f>
        <v/>
      </c>
      <c r="C44" s="10" t="str">
        <f>IF(A44="","",C43+(C43*Assumptions!$B$17))</f>
        <v/>
      </c>
      <c r="D44" s="8" t="str">
        <f>IF(A44="","",D43+(D43*Assumptions!$B$11))</f>
        <v/>
      </c>
      <c r="E44" s="8" t="str">
        <f>IF(A44="","",E43+(E43*Assumptions!$B$11))</f>
        <v/>
      </c>
      <c r="F44" s="12" t="str">
        <f t="shared" si="0"/>
        <v/>
      </c>
      <c r="G44" s="10" t="str">
        <f>IF(A44="","",(('Emissions Factors'!$B$3/'CNG Bi-Fuel Vehicles'!E44)*(0.35*('CNG Bi-Fuel Vehicles'!B44*'CNG Bi-Fuel Vehicles'!C44)))/10^6)</f>
        <v/>
      </c>
      <c r="H44" s="12" t="str">
        <f t="shared" si="1"/>
        <v/>
      </c>
    </row>
    <row r="45" spans="1:8" x14ac:dyDescent="0.3">
      <c r="A45" t="str">
        <f>'Emission Assumption Summary'!A45</f>
        <v/>
      </c>
      <c r="B45" s="11" t="str">
        <f>IF(A45="","",'Summary Sheet'!T45)</f>
        <v/>
      </c>
      <c r="C45" s="10" t="str">
        <f>IF(A45="","",C44+(C44*Assumptions!$B$17))</f>
        <v/>
      </c>
      <c r="D45" s="8" t="str">
        <f>IF(A45="","",D44+(D44*Assumptions!$B$11))</f>
        <v/>
      </c>
      <c r="E45" s="8" t="str">
        <f>IF(A45="","",E44+(E44*Assumptions!$B$11))</f>
        <v/>
      </c>
      <c r="F45" s="12" t="str">
        <f t="shared" si="0"/>
        <v/>
      </c>
      <c r="G45" s="10" t="str">
        <f>IF(A45="","",(('Emissions Factors'!$B$3/'CNG Bi-Fuel Vehicles'!E45)*(0.35*('CNG Bi-Fuel Vehicles'!B45*'CNG Bi-Fuel Vehicles'!C45)))/10^6)</f>
        <v/>
      </c>
      <c r="H45" s="12" t="str">
        <f t="shared" si="1"/>
        <v/>
      </c>
    </row>
    <row r="46" spans="1:8" x14ac:dyDescent="0.3">
      <c r="A46" t="str">
        <f>'Emission Assumption Summary'!A46</f>
        <v/>
      </c>
      <c r="B46" s="11" t="str">
        <f>IF(A46="","",'Summary Sheet'!T46)</f>
        <v/>
      </c>
      <c r="C46" s="10" t="str">
        <f>IF(A46="","",C45+(C45*Assumptions!$B$17))</f>
        <v/>
      </c>
      <c r="D46" s="8" t="str">
        <f>IF(A46="","",D45+(D45*Assumptions!$B$11))</f>
        <v/>
      </c>
      <c r="E46" s="8" t="str">
        <f>IF(A46="","",E45+(E45*Assumptions!$B$11))</f>
        <v/>
      </c>
      <c r="F46" s="12" t="str">
        <f t="shared" si="0"/>
        <v/>
      </c>
      <c r="G46" s="10" t="str">
        <f>IF(A46="","",(('Emissions Factors'!$B$3/'CNG Bi-Fuel Vehicles'!E46)*(0.35*('CNG Bi-Fuel Vehicles'!B46*'CNG Bi-Fuel Vehicles'!C46)))/10^6)</f>
        <v/>
      </c>
      <c r="H46" s="12" t="str">
        <f t="shared" si="1"/>
        <v/>
      </c>
    </row>
    <row r="47" spans="1:8" x14ac:dyDescent="0.3">
      <c r="A47" t="str">
        <f>'Emission Assumption Summary'!A47</f>
        <v/>
      </c>
      <c r="B47" s="11" t="str">
        <f>IF(A47="","",'Summary Sheet'!T47)</f>
        <v/>
      </c>
      <c r="C47" s="10" t="str">
        <f>IF(A47="","",C46+(C46*Assumptions!$B$17))</f>
        <v/>
      </c>
      <c r="D47" s="8" t="str">
        <f>IF(A47="","",D46+(D46*Assumptions!$B$11))</f>
        <v/>
      </c>
      <c r="E47" s="8" t="str">
        <f>IF(A47="","",E46+(E46*Assumptions!$B$11))</f>
        <v/>
      </c>
      <c r="F47" s="12" t="str">
        <f t="shared" si="0"/>
        <v/>
      </c>
      <c r="G47" s="10" t="str">
        <f>IF(A47="","",(('Emissions Factors'!$B$3/'CNG Bi-Fuel Vehicles'!E47)*(0.35*('CNG Bi-Fuel Vehicles'!B47*'CNG Bi-Fuel Vehicles'!C47)))/10^6)</f>
        <v/>
      </c>
      <c r="H47" s="12" t="str">
        <f t="shared" si="1"/>
        <v/>
      </c>
    </row>
    <row r="48" spans="1:8" x14ac:dyDescent="0.3">
      <c r="A48" t="str">
        <f>'Emission Assumption Summary'!A48</f>
        <v/>
      </c>
      <c r="B48" s="11" t="str">
        <f>IF(A48="","",'Summary Sheet'!T48)</f>
        <v/>
      </c>
      <c r="C48" s="10" t="str">
        <f>IF(A48="","",C47+(C47*Assumptions!$B$17))</f>
        <v/>
      </c>
      <c r="D48" s="8" t="str">
        <f>IF(A48="","",D47+(D47*Assumptions!$B$11))</f>
        <v/>
      </c>
      <c r="E48" s="8" t="str">
        <f>IF(A48="","",E47+(E47*Assumptions!$B$11))</f>
        <v/>
      </c>
      <c r="F48" s="12" t="str">
        <f t="shared" si="0"/>
        <v/>
      </c>
      <c r="G48" s="10" t="str">
        <f>IF(A48="","",(('Emissions Factors'!$B$3/'CNG Bi-Fuel Vehicles'!E48)*(0.35*('CNG Bi-Fuel Vehicles'!B48*'CNG Bi-Fuel Vehicles'!C48)))/10^6)</f>
        <v/>
      </c>
      <c r="H48" s="12" t="str">
        <f t="shared" si="1"/>
        <v/>
      </c>
    </row>
    <row r="49" spans="1:8" x14ac:dyDescent="0.3">
      <c r="A49" t="str">
        <f>'Emission Assumption Summary'!A49</f>
        <v/>
      </c>
      <c r="B49" s="11" t="str">
        <f>IF(A49="","",'Summary Sheet'!T49)</f>
        <v/>
      </c>
      <c r="C49" s="10" t="str">
        <f>IF(A49="","",C48+(C48*Assumptions!$B$17))</f>
        <v/>
      </c>
      <c r="D49" s="8" t="str">
        <f>IF(A49="","",D48+(D48*Assumptions!$B$11))</f>
        <v/>
      </c>
      <c r="E49" s="8" t="str">
        <f>IF(A49="","",E48+(E48*Assumptions!$B$11))</f>
        <v/>
      </c>
      <c r="F49" s="12" t="str">
        <f t="shared" si="0"/>
        <v/>
      </c>
      <c r="G49" s="10" t="str">
        <f>IF(A49="","",(('Emissions Factors'!$B$3/'CNG Bi-Fuel Vehicles'!E49)*(0.35*('CNG Bi-Fuel Vehicles'!B49*'CNG Bi-Fuel Vehicles'!C49)))/10^6)</f>
        <v/>
      </c>
      <c r="H49" s="12" t="str">
        <f t="shared" si="1"/>
        <v/>
      </c>
    </row>
    <row r="50" spans="1:8" x14ac:dyDescent="0.3">
      <c r="A50" t="str">
        <f>'Emission Assumption Summary'!A50</f>
        <v/>
      </c>
      <c r="B50" s="11" t="str">
        <f>IF(A50="","",'Summary Sheet'!T50)</f>
        <v/>
      </c>
      <c r="C50" s="10" t="str">
        <f>IF(A50="","",C49+(C49*Assumptions!$B$17))</f>
        <v/>
      </c>
      <c r="D50" s="8" t="str">
        <f>IF(A50="","",D49+(D49*Assumptions!$B$11))</f>
        <v/>
      </c>
      <c r="E50" s="8" t="str">
        <f>IF(A50="","",E49+(E49*Assumptions!$B$11))</f>
        <v/>
      </c>
      <c r="F50" s="12" t="str">
        <f t="shared" si="0"/>
        <v/>
      </c>
      <c r="G50" s="10" t="str">
        <f>IF(A50="","",(('Emissions Factors'!$B$3/'CNG Bi-Fuel Vehicles'!E50)*(0.35*('CNG Bi-Fuel Vehicles'!B50*'CNG Bi-Fuel Vehicles'!C50)))/10^6)</f>
        <v/>
      </c>
      <c r="H50" s="12" t="str">
        <f t="shared" si="1"/>
        <v/>
      </c>
    </row>
    <row r="51" spans="1:8" x14ac:dyDescent="0.3">
      <c r="A51" t="str">
        <f>'Emission Assumption Summary'!A51</f>
        <v/>
      </c>
      <c r="B51" s="11" t="str">
        <f>IF(A51="","",'Summary Sheet'!T51)</f>
        <v/>
      </c>
      <c r="C51" s="10" t="str">
        <f>IF(A51="","",C50+(C50*Assumptions!$B$17))</f>
        <v/>
      </c>
      <c r="D51" s="8" t="str">
        <f>IF(A51="","",D50+(D50*Assumptions!$B$11))</f>
        <v/>
      </c>
      <c r="E51" s="8" t="str">
        <f>IF(A51="","",E50+(E50*Assumptions!$B$11))</f>
        <v/>
      </c>
      <c r="F51" s="12" t="str">
        <f t="shared" si="0"/>
        <v/>
      </c>
      <c r="G51" s="10" t="str">
        <f>IF(A51="","",(('Emissions Factors'!$B$3/'CNG Bi-Fuel Vehicles'!E51)*(0.35*('CNG Bi-Fuel Vehicles'!B51*'CNG Bi-Fuel Vehicles'!C51)))/10^6)</f>
        <v/>
      </c>
      <c r="H51" s="12" t="str">
        <f t="shared" si="1"/>
        <v/>
      </c>
    </row>
    <row r="52" spans="1:8" x14ac:dyDescent="0.3">
      <c r="A52" t="str">
        <f>'Emission Assumption Summary'!A52</f>
        <v/>
      </c>
      <c r="B52" s="11" t="str">
        <f>IF(A52="","",'Summary Sheet'!T52)</f>
        <v/>
      </c>
      <c r="C52" s="10" t="str">
        <f>IF(A52="","",C51+(C51*Assumptions!$B$17))</f>
        <v/>
      </c>
      <c r="D52" s="8" t="str">
        <f>IF(A52="","",D51+(D51*Assumptions!$B$11))</f>
        <v/>
      </c>
      <c r="E52" s="8" t="str">
        <f>IF(A52="","",E51+(E51*Assumptions!$B$11))</f>
        <v/>
      </c>
      <c r="F52" s="12" t="str">
        <f t="shared" si="0"/>
        <v/>
      </c>
      <c r="G52" s="10" t="str">
        <f>IF(A52="","",(('Emissions Factors'!$B$3/'CNG Bi-Fuel Vehicles'!E52)*(0.35*('CNG Bi-Fuel Vehicles'!B52*'CNG Bi-Fuel Vehicles'!C52)))/10^6)</f>
        <v/>
      </c>
      <c r="H52" s="12" t="str">
        <f t="shared" si="1"/>
        <v/>
      </c>
    </row>
    <row r="53" spans="1:8" x14ac:dyDescent="0.3">
      <c r="A53" t="str">
        <f>'Emission Assumption Summary'!A53</f>
        <v/>
      </c>
      <c r="B53" s="11" t="str">
        <f>IF(A53="","",'Summary Sheet'!T53)</f>
        <v/>
      </c>
      <c r="C53" s="10" t="str">
        <f>IF(A53="","",C52+(C52*Assumptions!$B$17))</f>
        <v/>
      </c>
      <c r="D53" s="8" t="str">
        <f>IF(A53="","",D52+(D52*Assumptions!$B$11))</f>
        <v/>
      </c>
      <c r="E53" s="8" t="str">
        <f>IF(A53="","",E52+(E52*Assumptions!$B$11))</f>
        <v/>
      </c>
      <c r="F53" s="12" t="str">
        <f t="shared" si="0"/>
        <v/>
      </c>
      <c r="G53" s="10" t="str">
        <f>IF(A53="","",(('Emissions Factors'!$B$3/'CNG Bi-Fuel Vehicles'!E53)*(0.35*('CNG Bi-Fuel Vehicles'!B53*'CNG Bi-Fuel Vehicles'!C53)))/10^6)</f>
        <v/>
      </c>
      <c r="H53" s="12" t="str">
        <f t="shared" si="1"/>
        <v/>
      </c>
    </row>
    <row r="54" spans="1:8" x14ac:dyDescent="0.3">
      <c r="A54" t="str">
        <f>'Emission Assumption Summary'!A54</f>
        <v/>
      </c>
      <c r="B54" s="11" t="str">
        <f>IF(A54="","",'Summary Sheet'!T54)</f>
        <v/>
      </c>
      <c r="C54" s="10" t="str">
        <f>IF(A54="","",C53+(C53*Assumptions!$B$17))</f>
        <v/>
      </c>
      <c r="D54" s="8" t="str">
        <f>IF(A54="","",D53+(D53*Assumptions!$B$11))</f>
        <v/>
      </c>
      <c r="E54" s="8" t="str">
        <f>IF(A54="","",E53+(E53*Assumptions!$B$11))</f>
        <v/>
      </c>
      <c r="F54" s="12" t="str">
        <f t="shared" si="0"/>
        <v/>
      </c>
      <c r="G54" s="10" t="str">
        <f>IF(A54="","",(('Emissions Factors'!$B$3/'CNG Bi-Fuel Vehicles'!E54)*(0.35*('CNG Bi-Fuel Vehicles'!B54*'CNG Bi-Fuel Vehicles'!C54)))/10^6)</f>
        <v/>
      </c>
      <c r="H54" s="12" t="str">
        <f t="shared" si="1"/>
        <v/>
      </c>
    </row>
    <row r="55" spans="1:8" x14ac:dyDescent="0.3">
      <c r="A55" t="str">
        <f>'Emission Assumption Summary'!A55</f>
        <v/>
      </c>
      <c r="B55" s="11" t="str">
        <f>IF(A55="","",'Summary Sheet'!T55)</f>
        <v/>
      </c>
      <c r="C55" s="10" t="str">
        <f>IF(A55="","",C54+(C54*Assumptions!$B$17))</f>
        <v/>
      </c>
      <c r="D55" s="8" t="str">
        <f>IF(A55="","",D54+(D54*Assumptions!$B$11))</f>
        <v/>
      </c>
      <c r="E55" s="8" t="str">
        <f>IF(A55="","",E54+(E54*Assumptions!$B$11))</f>
        <v/>
      </c>
      <c r="F55" s="12" t="str">
        <f t="shared" si="0"/>
        <v/>
      </c>
      <c r="G55" s="10" t="str">
        <f>IF(A55="","",(('Emissions Factors'!$B$3/'CNG Bi-Fuel Vehicles'!E55)*(0.35*('CNG Bi-Fuel Vehicles'!B55*'CNG Bi-Fuel Vehicles'!C55)))/10^6)</f>
        <v/>
      </c>
      <c r="H55" s="12" t="str">
        <f t="shared" si="1"/>
        <v/>
      </c>
    </row>
    <row r="56" spans="1:8" x14ac:dyDescent="0.3">
      <c r="A56" t="str">
        <f>'Emission Assumption Summary'!A56</f>
        <v/>
      </c>
      <c r="B56" s="11" t="str">
        <f>IF(A56="","",'Summary Sheet'!T56)</f>
        <v/>
      </c>
      <c r="C56" s="10" t="str">
        <f>IF(A56="","",C55+(C55*Assumptions!$B$17))</f>
        <v/>
      </c>
      <c r="D56" s="8" t="str">
        <f>IF(A56="","",D55+(D55*Assumptions!$B$11))</f>
        <v/>
      </c>
      <c r="E56" s="8" t="str">
        <f>IF(A56="","",E55+(E55*Assumptions!$B$11))</f>
        <v/>
      </c>
      <c r="F56" s="12" t="str">
        <f t="shared" si="0"/>
        <v/>
      </c>
      <c r="G56" s="10" t="str">
        <f>IF(A56="","",(('Emissions Factors'!$B$3/'CNG Bi-Fuel Vehicles'!E56)*(0.35*('CNG Bi-Fuel Vehicles'!B56*'CNG Bi-Fuel Vehicles'!C56)))/10^6)</f>
        <v/>
      </c>
      <c r="H56" s="12" t="str">
        <f t="shared" si="1"/>
        <v/>
      </c>
    </row>
    <row r="57" spans="1:8" x14ac:dyDescent="0.3">
      <c r="A57" t="str">
        <f>'Emission Assumption Summary'!A57</f>
        <v/>
      </c>
      <c r="B57" s="11" t="str">
        <f>IF(A57="","",'Summary Sheet'!T57)</f>
        <v/>
      </c>
      <c r="C57" s="10" t="str">
        <f>IF(A57="","",C56+(C56*Assumptions!$B$17))</f>
        <v/>
      </c>
      <c r="D57" s="8" t="str">
        <f>IF(A57="","",D56+(D56*Assumptions!$B$11))</f>
        <v/>
      </c>
      <c r="E57" s="8" t="str">
        <f>IF(A57="","",E56+(E56*Assumptions!$B$11))</f>
        <v/>
      </c>
      <c r="F57" s="12" t="str">
        <f t="shared" si="0"/>
        <v/>
      </c>
      <c r="G57" s="10" t="str">
        <f>IF(A57="","",(('Emissions Factors'!$B$3/'CNG Bi-Fuel Vehicles'!E57)*(0.35*('CNG Bi-Fuel Vehicles'!B57*'CNG Bi-Fuel Vehicles'!C57)))/10^6)</f>
        <v/>
      </c>
      <c r="H57" s="12" t="str">
        <f t="shared" si="1"/>
        <v/>
      </c>
    </row>
    <row r="58" spans="1:8" x14ac:dyDescent="0.3">
      <c r="A58" t="str">
        <f>'Emission Assumption Summary'!A58</f>
        <v/>
      </c>
      <c r="B58" s="11" t="str">
        <f>IF(A58="","",'Summary Sheet'!T58)</f>
        <v/>
      </c>
      <c r="C58" s="10" t="str">
        <f>IF(A58="","",C57+(C57*Assumptions!$B$17))</f>
        <v/>
      </c>
      <c r="D58" s="8" t="str">
        <f>IF(A58="","",D57+(D57*Assumptions!$B$11))</f>
        <v/>
      </c>
      <c r="E58" s="8" t="str">
        <f>IF(A58="","",E57+(E57*Assumptions!$B$11))</f>
        <v/>
      </c>
      <c r="F58" s="12" t="str">
        <f t="shared" si="0"/>
        <v/>
      </c>
      <c r="G58" s="10" t="str">
        <f>IF(A58="","",(('Emissions Factors'!$B$3/'CNG Bi-Fuel Vehicles'!E58)*(0.35*('CNG Bi-Fuel Vehicles'!B58*'CNG Bi-Fuel Vehicles'!C58)))/10^6)</f>
        <v/>
      </c>
      <c r="H58" s="12" t="str">
        <f t="shared" si="1"/>
        <v/>
      </c>
    </row>
    <row r="59" spans="1:8" x14ac:dyDescent="0.3">
      <c r="A59" t="str">
        <f>'Emission Assumption Summary'!A59</f>
        <v/>
      </c>
      <c r="B59" s="11" t="str">
        <f>IF(A59="","",'Summary Sheet'!T59)</f>
        <v/>
      </c>
      <c r="C59" s="10" t="str">
        <f>IF(A59="","",C58+(C58*Assumptions!$B$17))</f>
        <v/>
      </c>
      <c r="D59" s="8" t="str">
        <f>IF(A59="","",D58+(D58*Assumptions!$B$11))</f>
        <v/>
      </c>
      <c r="E59" s="8" t="str">
        <f>IF(A59="","",E58+(E58*Assumptions!$B$11))</f>
        <v/>
      </c>
      <c r="F59" s="12" t="str">
        <f t="shared" si="0"/>
        <v/>
      </c>
      <c r="G59" s="10" t="str">
        <f>IF(A59="","",(('Emissions Factors'!$B$3/'CNG Bi-Fuel Vehicles'!E59)*(0.35*('CNG Bi-Fuel Vehicles'!B59*'CNG Bi-Fuel Vehicles'!C59)))/10^6)</f>
        <v/>
      </c>
      <c r="H59" s="12" t="str">
        <f t="shared" si="1"/>
        <v/>
      </c>
    </row>
    <row r="60" spans="1:8" x14ac:dyDescent="0.3">
      <c r="A60" t="str">
        <f>'Emission Assumption Summary'!A60</f>
        <v/>
      </c>
      <c r="B60" s="11" t="str">
        <f>IF(A60="","",'Summary Sheet'!T60)</f>
        <v/>
      </c>
      <c r="C60" s="10" t="str">
        <f>IF(A60="","",C59+(C59*Assumptions!$B$17))</f>
        <v/>
      </c>
      <c r="D60" s="8" t="str">
        <f>IF(A60="","",D59+(D59*Assumptions!$B$11))</f>
        <v/>
      </c>
      <c r="E60" s="8" t="str">
        <f>IF(A60="","",E59+(E59*Assumptions!$B$11))</f>
        <v/>
      </c>
      <c r="F60" s="12" t="str">
        <f t="shared" si="0"/>
        <v/>
      </c>
      <c r="G60" s="10" t="str">
        <f>IF(A60="","",(('Emissions Factors'!$B$3/'CNG Bi-Fuel Vehicles'!E60)*(0.35*('CNG Bi-Fuel Vehicles'!B60*'CNG Bi-Fuel Vehicles'!C60)))/10^6)</f>
        <v/>
      </c>
      <c r="H60" s="12" t="str">
        <f t="shared" si="1"/>
        <v/>
      </c>
    </row>
    <row r="61" spans="1:8" x14ac:dyDescent="0.3">
      <c r="A61" t="str">
        <f>'Emission Assumption Summary'!A61</f>
        <v/>
      </c>
      <c r="B61" s="11" t="str">
        <f>IF(A61="","",'Summary Sheet'!T61)</f>
        <v/>
      </c>
      <c r="C61" s="10" t="str">
        <f>IF(A61="","",C60+(C60*Assumptions!$B$17))</f>
        <v/>
      </c>
      <c r="D61" s="8" t="str">
        <f>IF(A61="","",D60+(D60*Assumptions!$B$11))</f>
        <v/>
      </c>
      <c r="E61" s="8" t="str">
        <f>IF(A61="","",E60+(E60*Assumptions!$B$11))</f>
        <v/>
      </c>
      <c r="F61" s="12" t="str">
        <f t="shared" si="0"/>
        <v/>
      </c>
      <c r="G61" s="10" t="str">
        <f>IF(A61="","",(('Emissions Factors'!$B$3/'CNG Bi-Fuel Vehicles'!E61)*(0.35*('CNG Bi-Fuel Vehicles'!B61*'CNG Bi-Fuel Vehicles'!C61)))/10^6)</f>
        <v/>
      </c>
      <c r="H61" s="12" t="str">
        <f t="shared" si="1"/>
        <v/>
      </c>
    </row>
    <row r="62" spans="1:8" x14ac:dyDescent="0.3">
      <c r="A62" t="str">
        <f>'Emission Assumption Summary'!A62</f>
        <v/>
      </c>
      <c r="B62" s="11" t="str">
        <f>IF(A62="","",'Summary Sheet'!T62)</f>
        <v/>
      </c>
      <c r="C62" s="10" t="str">
        <f>IF(A62="","",C61+(C61*Assumptions!$B$17))</f>
        <v/>
      </c>
      <c r="D62" s="8" t="str">
        <f>IF(A62="","",D61+(D61*Assumptions!$B$11))</f>
        <v/>
      </c>
      <c r="E62" s="8" t="str">
        <f>IF(A62="","",E61+(E61*Assumptions!$B$11))</f>
        <v/>
      </c>
      <c r="F62" s="12" t="str">
        <f t="shared" si="0"/>
        <v/>
      </c>
      <c r="G62" s="10" t="str">
        <f>IF(A62="","",(('Emissions Factors'!$B$3/'CNG Bi-Fuel Vehicles'!E62)*(0.35*('CNG Bi-Fuel Vehicles'!B62*'CNG Bi-Fuel Vehicles'!C62)))/10^6)</f>
        <v/>
      </c>
      <c r="H62" s="12" t="str">
        <f t="shared" si="1"/>
        <v/>
      </c>
    </row>
    <row r="63" spans="1:8" x14ac:dyDescent="0.3">
      <c r="A63" t="str">
        <f>'Emission Assumption Summary'!A63</f>
        <v/>
      </c>
      <c r="B63" s="11" t="str">
        <f>IF(A63="","",'Summary Sheet'!T63)</f>
        <v/>
      </c>
      <c r="C63" s="10" t="str">
        <f>IF(A63="","",C62+(C62*Assumptions!$B$17))</f>
        <v/>
      </c>
      <c r="D63" s="8" t="str">
        <f>IF(A63="","",D62+(D62*Assumptions!$B$11))</f>
        <v/>
      </c>
      <c r="E63" s="8" t="str">
        <f>IF(A63="","",E62+(E62*Assumptions!$B$11))</f>
        <v/>
      </c>
      <c r="F63" s="12" t="str">
        <f t="shared" si="0"/>
        <v/>
      </c>
      <c r="G63" s="10" t="str">
        <f>IF(A63="","",(('Emissions Factors'!$B$3/'CNG Bi-Fuel Vehicles'!E63)*(0.35*('CNG Bi-Fuel Vehicles'!B63*'CNG Bi-Fuel Vehicles'!C63)))/10^6)</f>
        <v/>
      </c>
      <c r="H63" s="12" t="str">
        <f t="shared" si="1"/>
        <v/>
      </c>
    </row>
    <row r="64" spans="1:8" x14ac:dyDescent="0.3">
      <c r="A64" t="str">
        <f>'Emission Assumption Summary'!A64</f>
        <v/>
      </c>
      <c r="B64" s="11" t="str">
        <f>IF(A64="","",'Summary Sheet'!T64)</f>
        <v/>
      </c>
      <c r="C64" s="10" t="str">
        <f>IF(A64="","",C63+(C63*Assumptions!$B$17))</f>
        <v/>
      </c>
      <c r="D64" s="8" t="str">
        <f>IF(A64="","",D63+(D63*Assumptions!$B$11))</f>
        <v/>
      </c>
      <c r="E64" s="8" t="str">
        <f>IF(A64="","",E63+(E63*Assumptions!$B$11))</f>
        <v/>
      </c>
      <c r="F64" s="12" t="str">
        <f t="shared" si="0"/>
        <v/>
      </c>
      <c r="G64" s="10" t="str">
        <f>IF(A64="","",(('Emissions Factors'!$B$3/'CNG Bi-Fuel Vehicles'!E64)*(0.35*('CNG Bi-Fuel Vehicles'!B64*'CNG Bi-Fuel Vehicles'!C64)))/10^6)</f>
        <v/>
      </c>
      <c r="H64" s="12" t="str">
        <f t="shared" si="1"/>
        <v/>
      </c>
    </row>
    <row r="65" spans="1:8" x14ac:dyDescent="0.3">
      <c r="A65" t="str">
        <f>'Emission Assumption Summary'!A65</f>
        <v/>
      </c>
      <c r="B65" s="11" t="str">
        <f>IF(A65="","",'Summary Sheet'!T65)</f>
        <v/>
      </c>
      <c r="C65" s="10" t="str">
        <f>IF(A65="","",C64+(C64*Assumptions!$B$17))</f>
        <v/>
      </c>
      <c r="D65" s="8" t="str">
        <f>IF(A65="","",D64+(D64*Assumptions!$B$11))</f>
        <v/>
      </c>
      <c r="E65" s="8" t="str">
        <f>IF(A65="","",E64+(E64*Assumptions!$B$11))</f>
        <v/>
      </c>
      <c r="F65" s="12" t="str">
        <f t="shared" si="0"/>
        <v/>
      </c>
      <c r="G65" s="10" t="str">
        <f>IF(A65="","",(('Emissions Factors'!$B$3/'CNG Bi-Fuel Vehicles'!E65)*(0.35*('CNG Bi-Fuel Vehicles'!B65*'CNG Bi-Fuel Vehicles'!C65)))/10^6)</f>
        <v/>
      </c>
      <c r="H65" s="12" t="str">
        <f t="shared" si="1"/>
        <v/>
      </c>
    </row>
    <row r="66" spans="1:8" x14ac:dyDescent="0.3">
      <c r="A66" t="str">
        <f>'Emission Assumption Summary'!A66</f>
        <v/>
      </c>
      <c r="B66" s="11" t="str">
        <f>IF(A66="","",'Summary Sheet'!T66)</f>
        <v/>
      </c>
      <c r="C66" s="10" t="str">
        <f>IF(A66="","",C65+(C65*Assumptions!$B$17))</f>
        <v/>
      </c>
      <c r="D66" s="8" t="str">
        <f>IF(A66="","",D65+(D65*Assumptions!$B$11))</f>
        <v/>
      </c>
      <c r="E66" s="8" t="str">
        <f>IF(A66="","",E65+(E65*Assumptions!$B$11))</f>
        <v/>
      </c>
      <c r="F66" s="12" t="str">
        <f t="shared" ref="F66:F129" si="2">IF(A66="","",((((((0.65*(B66*C66))/D66)*127.67)/100*0.005306))))</f>
        <v/>
      </c>
      <c r="G66" s="10" t="str">
        <f>IF(A66="","",(('Emissions Factors'!$B$3/'CNG Bi-Fuel Vehicles'!E66)*(0.35*('CNG Bi-Fuel Vehicles'!B66*'CNG Bi-Fuel Vehicles'!C66)))/10^6)</f>
        <v/>
      </c>
      <c r="H66" s="12" t="str">
        <f t="shared" si="1"/>
        <v/>
      </c>
    </row>
    <row r="67" spans="1:8" x14ac:dyDescent="0.3">
      <c r="A67" t="str">
        <f>'Emission Assumption Summary'!A67</f>
        <v/>
      </c>
      <c r="B67" s="11" t="str">
        <f>IF(A67="","",'Summary Sheet'!T67)</f>
        <v/>
      </c>
      <c r="C67" s="10" t="str">
        <f>IF(A67="","",C66+(C66*Assumptions!$B$17))</f>
        <v/>
      </c>
      <c r="D67" s="8" t="str">
        <f>IF(A67="","",D66+(D66*Assumptions!$B$11))</f>
        <v/>
      </c>
      <c r="E67" s="8" t="str">
        <f>IF(A67="","",E66+(E66*Assumptions!$B$11))</f>
        <v/>
      </c>
      <c r="F67" s="12" t="str">
        <f t="shared" si="2"/>
        <v/>
      </c>
      <c r="G67" s="10" t="str">
        <f>IF(A67="","",(('Emissions Factors'!$B$3/'CNG Bi-Fuel Vehicles'!E67)*(0.35*('CNG Bi-Fuel Vehicles'!B67*'CNG Bi-Fuel Vehicles'!C67)))/10^6)</f>
        <v/>
      </c>
      <c r="H67" s="12" t="str">
        <f t="shared" ref="H67:H130" si="3">IF(A67="","",G67+F67)</f>
        <v/>
      </c>
    </row>
    <row r="68" spans="1:8" x14ac:dyDescent="0.3">
      <c r="A68" t="str">
        <f>'Emission Assumption Summary'!A68</f>
        <v/>
      </c>
      <c r="B68" s="11" t="str">
        <f>IF(A68="","",'Summary Sheet'!T68)</f>
        <v/>
      </c>
      <c r="C68" s="10" t="str">
        <f>IF(A68="","",C67+(C67*Assumptions!$B$17))</f>
        <v/>
      </c>
      <c r="D68" s="8" t="str">
        <f>IF(A68="","",D67+(D67*Assumptions!$B$11))</f>
        <v/>
      </c>
      <c r="E68" s="8" t="str">
        <f>IF(A68="","",E67+(E67*Assumptions!$B$11))</f>
        <v/>
      </c>
      <c r="F68" s="12" t="str">
        <f t="shared" si="2"/>
        <v/>
      </c>
      <c r="G68" s="10" t="str">
        <f>IF(A68="","",(('Emissions Factors'!$B$3/'CNG Bi-Fuel Vehicles'!E68)*(0.35*('CNG Bi-Fuel Vehicles'!B68*'CNG Bi-Fuel Vehicles'!C68)))/10^6)</f>
        <v/>
      </c>
      <c r="H68" s="12" t="str">
        <f t="shared" si="3"/>
        <v/>
      </c>
    </row>
    <row r="69" spans="1:8" x14ac:dyDescent="0.3">
      <c r="A69" t="str">
        <f>'Emission Assumption Summary'!A69</f>
        <v/>
      </c>
      <c r="B69" s="11" t="str">
        <f>IF(A69="","",'Summary Sheet'!T69)</f>
        <v/>
      </c>
      <c r="C69" s="10" t="str">
        <f>IF(A69="","",C68+(C68*Assumptions!$B$17))</f>
        <v/>
      </c>
      <c r="D69" s="8" t="str">
        <f>IF(A69="","",D68+(D68*Assumptions!$B$11))</f>
        <v/>
      </c>
      <c r="E69" s="8" t="str">
        <f>IF(A69="","",E68+(E68*Assumptions!$B$11))</f>
        <v/>
      </c>
      <c r="F69" s="12" t="str">
        <f t="shared" si="2"/>
        <v/>
      </c>
      <c r="G69" s="10" t="str">
        <f>IF(A69="","",(('Emissions Factors'!$B$3/'CNG Bi-Fuel Vehicles'!E69)*(0.35*('CNG Bi-Fuel Vehicles'!B69*'CNG Bi-Fuel Vehicles'!C69)))/10^6)</f>
        <v/>
      </c>
      <c r="H69" s="12" t="str">
        <f t="shared" si="3"/>
        <v/>
      </c>
    </row>
    <row r="70" spans="1:8" x14ac:dyDescent="0.3">
      <c r="A70" t="str">
        <f>'Emission Assumption Summary'!A70</f>
        <v/>
      </c>
      <c r="B70" s="11" t="str">
        <f>IF(A70="","",'Summary Sheet'!T70)</f>
        <v/>
      </c>
      <c r="C70" s="10" t="str">
        <f>IF(A70="","",C69+(C69*Assumptions!$B$17))</f>
        <v/>
      </c>
      <c r="D70" s="8" t="str">
        <f>IF(A70="","",D69+(D69*Assumptions!$B$11))</f>
        <v/>
      </c>
      <c r="E70" s="8" t="str">
        <f>IF(A70="","",E69+(E69*Assumptions!$B$11))</f>
        <v/>
      </c>
      <c r="F70" s="12" t="str">
        <f t="shared" si="2"/>
        <v/>
      </c>
      <c r="G70" s="10" t="str">
        <f>IF(A70="","",(('Emissions Factors'!$B$3/'CNG Bi-Fuel Vehicles'!E70)*(0.35*('CNG Bi-Fuel Vehicles'!B70*'CNG Bi-Fuel Vehicles'!C70)))/10^6)</f>
        <v/>
      </c>
      <c r="H70" s="12" t="str">
        <f t="shared" si="3"/>
        <v/>
      </c>
    </row>
    <row r="71" spans="1:8" x14ac:dyDescent="0.3">
      <c r="A71" t="str">
        <f>'Emission Assumption Summary'!A71</f>
        <v/>
      </c>
      <c r="B71" s="11" t="str">
        <f>IF(A71="","",'Summary Sheet'!T71)</f>
        <v/>
      </c>
      <c r="C71" s="10" t="str">
        <f>IF(A71="","",C70+(C70*Assumptions!$B$17))</f>
        <v/>
      </c>
      <c r="D71" s="8" t="str">
        <f>IF(A71="","",D70+(D70*Assumptions!$B$11))</f>
        <v/>
      </c>
      <c r="E71" s="8" t="str">
        <f>IF(A71="","",E70+(E70*Assumptions!$B$11))</f>
        <v/>
      </c>
      <c r="F71" s="12" t="str">
        <f t="shared" si="2"/>
        <v/>
      </c>
      <c r="G71" s="10" t="str">
        <f>IF(A71="","",(('Emissions Factors'!$B$3/'CNG Bi-Fuel Vehicles'!E71)*(0.35*('CNG Bi-Fuel Vehicles'!B71*'CNG Bi-Fuel Vehicles'!C71)))/10^6)</f>
        <v/>
      </c>
      <c r="H71" s="12" t="str">
        <f t="shared" si="3"/>
        <v/>
      </c>
    </row>
    <row r="72" spans="1:8" x14ac:dyDescent="0.3">
      <c r="A72" t="str">
        <f>'Emission Assumption Summary'!A72</f>
        <v/>
      </c>
      <c r="B72" s="11" t="str">
        <f>IF(A72="","",'Summary Sheet'!T72)</f>
        <v/>
      </c>
      <c r="C72" s="10" t="str">
        <f>IF(A72="","",C71+(C71*Assumptions!$B$17))</f>
        <v/>
      </c>
      <c r="D72" s="8" t="str">
        <f>IF(A72="","",D71+(D71*Assumptions!$B$11))</f>
        <v/>
      </c>
      <c r="E72" s="8" t="str">
        <f>IF(A72="","",E71+(E71*Assumptions!$B$11))</f>
        <v/>
      </c>
      <c r="F72" s="12" t="str">
        <f t="shared" si="2"/>
        <v/>
      </c>
      <c r="G72" s="10" t="str">
        <f>IF(A72="","",(('Emissions Factors'!$B$3/'CNG Bi-Fuel Vehicles'!E72)*(0.35*('CNG Bi-Fuel Vehicles'!B72*'CNG Bi-Fuel Vehicles'!C72)))/10^6)</f>
        <v/>
      </c>
      <c r="H72" s="12" t="str">
        <f t="shared" si="3"/>
        <v/>
      </c>
    </row>
    <row r="73" spans="1:8" x14ac:dyDescent="0.3">
      <c r="A73" t="str">
        <f>'Emission Assumption Summary'!A73</f>
        <v/>
      </c>
      <c r="B73" s="11" t="str">
        <f>IF(A73="","",'Summary Sheet'!T73)</f>
        <v/>
      </c>
      <c r="C73" s="10" t="str">
        <f>IF(A73="","",C72+(C72*Assumptions!$B$17))</f>
        <v/>
      </c>
      <c r="D73" s="8" t="str">
        <f>IF(A73="","",D72+(D72*Assumptions!$B$11))</f>
        <v/>
      </c>
      <c r="E73" s="8" t="str">
        <f>IF(A73="","",E72+(E72*Assumptions!$B$11))</f>
        <v/>
      </c>
      <c r="F73" s="12" t="str">
        <f t="shared" si="2"/>
        <v/>
      </c>
      <c r="G73" s="10" t="str">
        <f>IF(A73="","",(('Emissions Factors'!$B$3/'CNG Bi-Fuel Vehicles'!E73)*(0.35*('CNG Bi-Fuel Vehicles'!B73*'CNG Bi-Fuel Vehicles'!C73)))/10^6)</f>
        <v/>
      </c>
      <c r="H73" s="12" t="str">
        <f t="shared" si="3"/>
        <v/>
      </c>
    </row>
    <row r="74" spans="1:8" x14ac:dyDescent="0.3">
      <c r="A74" t="str">
        <f>'Emission Assumption Summary'!A74</f>
        <v/>
      </c>
      <c r="B74" s="11" t="str">
        <f>IF(A74="","",'Summary Sheet'!T74)</f>
        <v/>
      </c>
      <c r="C74" s="10" t="str">
        <f>IF(A74="","",C73+(C73*Assumptions!$B$17))</f>
        <v/>
      </c>
      <c r="D74" s="8" t="str">
        <f>IF(A74="","",D73+(D73*Assumptions!$B$11))</f>
        <v/>
      </c>
      <c r="E74" s="8" t="str">
        <f>IF(A74="","",E73+(E73*Assumptions!$B$11))</f>
        <v/>
      </c>
      <c r="F74" s="12" t="str">
        <f t="shared" si="2"/>
        <v/>
      </c>
      <c r="G74" s="10" t="str">
        <f>IF(A74="","",(('Emissions Factors'!$B$3/'CNG Bi-Fuel Vehicles'!E74)*(0.35*('CNG Bi-Fuel Vehicles'!B74*'CNG Bi-Fuel Vehicles'!C74)))/10^6)</f>
        <v/>
      </c>
      <c r="H74" s="12" t="str">
        <f t="shared" si="3"/>
        <v/>
      </c>
    </row>
    <row r="75" spans="1:8" x14ac:dyDescent="0.3">
      <c r="A75" t="str">
        <f>'Emission Assumption Summary'!A75</f>
        <v/>
      </c>
      <c r="B75" s="11" t="str">
        <f>IF(A75="","",'Summary Sheet'!T75)</f>
        <v/>
      </c>
      <c r="C75" s="10" t="str">
        <f>IF(A75="","",C74+(C74*Assumptions!$B$17))</f>
        <v/>
      </c>
      <c r="D75" s="8" t="str">
        <f>IF(A75="","",D74+(D74*Assumptions!$B$11))</f>
        <v/>
      </c>
      <c r="E75" s="8" t="str">
        <f>IF(A75="","",E74+(E74*Assumptions!$B$11))</f>
        <v/>
      </c>
      <c r="F75" s="12" t="str">
        <f t="shared" si="2"/>
        <v/>
      </c>
      <c r="G75" s="10" t="str">
        <f>IF(A75="","",(('Emissions Factors'!$B$3/'CNG Bi-Fuel Vehicles'!E75)*(0.35*('CNG Bi-Fuel Vehicles'!B75*'CNG Bi-Fuel Vehicles'!C75)))/10^6)</f>
        <v/>
      </c>
      <c r="H75" s="12" t="str">
        <f t="shared" si="3"/>
        <v/>
      </c>
    </row>
    <row r="76" spans="1:8" x14ac:dyDescent="0.3">
      <c r="A76" t="str">
        <f>'Emission Assumption Summary'!A76</f>
        <v/>
      </c>
      <c r="B76" s="11" t="str">
        <f>IF(A76="","",'Summary Sheet'!T76)</f>
        <v/>
      </c>
      <c r="C76" s="10" t="str">
        <f>IF(A76="","",C75+(C75*Assumptions!$B$17))</f>
        <v/>
      </c>
      <c r="D76" s="8" t="str">
        <f>IF(A76="","",D75+(D75*Assumptions!$B$11))</f>
        <v/>
      </c>
      <c r="E76" s="8" t="str">
        <f>IF(A76="","",E75+(E75*Assumptions!$B$11))</f>
        <v/>
      </c>
      <c r="F76" s="12" t="str">
        <f t="shared" si="2"/>
        <v/>
      </c>
      <c r="G76" s="10" t="str">
        <f>IF(A76="","",(('Emissions Factors'!$B$3/'CNG Bi-Fuel Vehicles'!E76)*(0.35*('CNG Bi-Fuel Vehicles'!B76*'CNG Bi-Fuel Vehicles'!C76)))/10^6)</f>
        <v/>
      </c>
      <c r="H76" s="12" t="str">
        <f t="shared" si="3"/>
        <v/>
      </c>
    </row>
    <row r="77" spans="1:8" x14ac:dyDescent="0.3">
      <c r="A77" t="str">
        <f>'Emission Assumption Summary'!A77</f>
        <v/>
      </c>
      <c r="B77" s="11" t="str">
        <f>IF(A77="","",'Summary Sheet'!T77)</f>
        <v/>
      </c>
      <c r="C77" s="10" t="str">
        <f>IF(A77="","",C76+(C76*Assumptions!$B$17))</f>
        <v/>
      </c>
      <c r="D77" s="8" t="str">
        <f>IF(A77="","",D76+(D76*Assumptions!$B$11))</f>
        <v/>
      </c>
      <c r="E77" s="8" t="str">
        <f>IF(A77="","",E76+(E76*Assumptions!$B$11))</f>
        <v/>
      </c>
      <c r="F77" s="12" t="str">
        <f t="shared" si="2"/>
        <v/>
      </c>
      <c r="G77" s="10" t="str">
        <f>IF(A77="","",(('Emissions Factors'!$B$3/'CNG Bi-Fuel Vehicles'!E77)*(0.35*('CNG Bi-Fuel Vehicles'!B77*'CNG Bi-Fuel Vehicles'!C77)))/10^6)</f>
        <v/>
      </c>
      <c r="H77" s="12" t="str">
        <f t="shared" si="3"/>
        <v/>
      </c>
    </row>
    <row r="78" spans="1:8" x14ac:dyDescent="0.3">
      <c r="A78" t="str">
        <f>'Emission Assumption Summary'!A78</f>
        <v/>
      </c>
      <c r="B78" s="11" t="str">
        <f>IF(A78="","",'Summary Sheet'!T78)</f>
        <v/>
      </c>
      <c r="C78" s="10" t="str">
        <f>IF(A78="","",C77+(C77*Assumptions!$B$17))</f>
        <v/>
      </c>
      <c r="D78" s="8" t="str">
        <f>IF(A78="","",D77+(D77*Assumptions!$B$11))</f>
        <v/>
      </c>
      <c r="E78" s="8" t="str">
        <f>IF(A78="","",E77+(E77*Assumptions!$B$11))</f>
        <v/>
      </c>
      <c r="F78" s="12" t="str">
        <f t="shared" si="2"/>
        <v/>
      </c>
      <c r="G78" s="10" t="str">
        <f>IF(A78="","",(('Emissions Factors'!$B$3/'CNG Bi-Fuel Vehicles'!E78)*(0.35*('CNG Bi-Fuel Vehicles'!B78*'CNG Bi-Fuel Vehicles'!C78)))/10^6)</f>
        <v/>
      </c>
      <c r="H78" s="12" t="str">
        <f t="shared" si="3"/>
        <v/>
      </c>
    </row>
    <row r="79" spans="1:8" x14ac:dyDescent="0.3">
      <c r="A79" t="str">
        <f>'Emission Assumption Summary'!A79</f>
        <v/>
      </c>
      <c r="B79" s="11" t="str">
        <f>IF(A79="","",'Summary Sheet'!T79)</f>
        <v/>
      </c>
      <c r="C79" s="10" t="str">
        <f>IF(A79="","",C78+(C78*Assumptions!$B$17))</f>
        <v/>
      </c>
      <c r="D79" s="8" t="str">
        <f>IF(A79="","",D78+(D78*Assumptions!$B$11))</f>
        <v/>
      </c>
      <c r="E79" s="8" t="str">
        <f>IF(A79="","",E78+(E78*Assumptions!$B$11))</f>
        <v/>
      </c>
      <c r="F79" s="12" t="str">
        <f t="shared" si="2"/>
        <v/>
      </c>
      <c r="G79" s="10" t="str">
        <f>IF(A79="","",(('Emissions Factors'!$B$3/'CNG Bi-Fuel Vehicles'!E79)*(0.35*('CNG Bi-Fuel Vehicles'!B79*'CNG Bi-Fuel Vehicles'!C79)))/10^6)</f>
        <v/>
      </c>
      <c r="H79" s="12" t="str">
        <f t="shared" si="3"/>
        <v/>
      </c>
    </row>
    <row r="80" spans="1:8" x14ac:dyDescent="0.3">
      <c r="A80" t="str">
        <f>'Emission Assumption Summary'!A80</f>
        <v/>
      </c>
      <c r="B80" s="11" t="str">
        <f>IF(A80="","",'Summary Sheet'!T80)</f>
        <v/>
      </c>
      <c r="C80" s="10" t="str">
        <f>IF(A80="","",C79+(C79*Assumptions!$B$17))</f>
        <v/>
      </c>
      <c r="D80" s="8" t="str">
        <f>IF(A80="","",D79+(D79*Assumptions!$B$11))</f>
        <v/>
      </c>
      <c r="E80" s="8" t="str">
        <f>IF(A80="","",E79+(E79*Assumptions!$B$11))</f>
        <v/>
      </c>
      <c r="F80" s="12" t="str">
        <f t="shared" si="2"/>
        <v/>
      </c>
      <c r="G80" s="10" t="str">
        <f>IF(A80="","",(('Emissions Factors'!$B$3/'CNG Bi-Fuel Vehicles'!E80)*(0.35*('CNG Bi-Fuel Vehicles'!B80*'CNG Bi-Fuel Vehicles'!C80)))/10^6)</f>
        <v/>
      </c>
      <c r="H80" s="12" t="str">
        <f t="shared" si="3"/>
        <v/>
      </c>
    </row>
    <row r="81" spans="1:8" x14ac:dyDescent="0.3">
      <c r="A81" t="str">
        <f>'Emission Assumption Summary'!A81</f>
        <v/>
      </c>
      <c r="B81" s="11" t="str">
        <f>IF(A81="","",'Summary Sheet'!T81)</f>
        <v/>
      </c>
      <c r="C81" s="10" t="str">
        <f>IF(A81="","",C80+(C80*Assumptions!$B$17))</f>
        <v/>
      </c>
      <c r="D81" s="8" t="str">
        <f>IF(A81="","",D80+(D80*Assumptions!$B$11))</f>
        <v/>
      </c>
      <c r="E81" s="8" t="str">
        <f>IF(A81="","",E80+(E80*Assumptions!$B$11))</f>
        <v/>
      </c>
      <c r="F81" s="12" t="str">
        <f t="shared" si="2"/>
        <v/>
      </c>
      <c r="G81" s="10" t="str">
        <f>IF(A81="","",(('Emissions Factors'!$B$3/'CNG Bi-Fuel Vehicles'!E81)*(0.35*('CNG Bi-Fuel Vehicles'!B81*'CNG Bi-Fuel Vehicles'!C81)))/10^6)</f>
        <v/>
      </c>
      <c r="H81" s="12" t="str">
        <f t="shared" si="3"/>
        <v/>
      </c>
    </row>
    <row r="82" spans="1:8" x14ac:dyDescent="0.3">
      <c r="A82" t="str">
        <f>'Emission Assumption Summary'!A82</f>
        <v/>
      </c>
      <c r="B82" s="11" t="str">
        <f>IF(A82="","",'Summary Sheet'!T82)</f>
        <v/>
      </c>
      <c r="C82" s="10" t="str">
        <f>IF(A82="","",C81+(C81*Assumptions!$B$17))</f>
        <v/>
      </c>
      <c r="D82" s="8" t="str">
        <f>IF(A82="","",D81+(D81*Assumptions!$B$11))</f>
        <v/>
      </c>
      <c r="E82" s="8" t="str">
        <f>IF(A82="","",E81+(E81*Assumptions!$B$11))</f>
        <v/>
      </c>
      <c r="F82" s="12" t="str">
        <f t="shared" si="2"/>
        <v/>
      </c>
      <c r="G82" s="10" t="str">
        <f>IF(A82="","",(('Emissions Factors'!$B$3/'CNG Bi-Fuel Vehicles'!E82)*(0.35*('CNG Bi-Fuel Vehicles'!B82*'CNG Bi-Fuel Vehicles'!C82)))/10^6)</f>
        <v/>
      </c>
      <c r="H82" s="12" t="str">
        <f t="shared" si="3"/>
        <v/>
      </c>
    </row>
    <row r="83" spans="1:8" x14ac:dyDescent="0.3">
      <c r="A83" t="str">
        <f>'Emission Assumption Summary'!A83</f>
        <v/>
      </c>
      <c r="B83" s="11" t="str">
        <f>IF(A83="","",'Summary Sheet'!T83)</f>
        <v/>
      </c>
      <c r="C83" s="10" t="str">
        <f>IF(A83="","",C82+(C82*Assumptions!$B$17))</f>
        <v/>
      </c>
      <c r="D83" s="8" t="str">
        <f>IF(A83="","",D82+(D82*Assumptions!$B$11))</f>
        <v/>
      </c>
      <c r="E83" s="8" t="str">
        <f>IF(A83="","",E82+(E82*Assumptions!$B$11))</f>
        <v/>
      </c>
      <c r="F83" s="12" t="str">
        <f t="shared" si="2"/>
        <v/>
      </c>
      <c r="G83" s="10" t="str">
        <f>IF(A83="","",(('Emissions Factors'!$B$3/'CNG Bi-Fuel Vehicles'!E83)*(0.35*('CNG Bi-Fuel Vehicles'!B83*'CNG Bi-Fuel Vehicles'!C83)))/10^6)</f>
        <v/>
      </c>
      <c r="H83" s="12" t="str">
        <f t="shared" si="3"/>
        <v/>
      </c>
    </row>
    <row r="84" spans="1:8" x14ac:dyDescent="0.3">
      <c r="A84" t="str">
        <f>'Emission Assumption Summary'!A84</f>
        <v/>
      </c>
      <c r="B84" s="11" t="str">
        <f>IF(A84="","",'Summary Sheet'!T84)</f>
        <v/>
      </c>
      <c r="C84" s="10" t="str">
        <f>IF(A84="","",C83+(C83*Assumptions!$B$17))</f>
        <v/>
      </c>
      <c r="D84" s="8" t="str">
        <f>IF(A84="","",D83+(D83*Assumptions!$B$11))</f>
        <v/>
      </c>
      <c r="E84" s="8" t="str">
        <f>IF(A84="","",E83+(E83*Assumptions!$B$11))</f>
        <v/>
      </c>
      <c r="F84" s="12" t="str">
        <f t="shared" si="2"/>
        <v/>
      </c>
      <c r="G84" s="10" t="str">
        <f>IF(A84="","",(('Emissions Factors'!$B$3/'CNG Bi-Fuel Vehicles'!E84)*(0.35*('CNG Bi-Fuel Vehicles'!B84*'CNG Bi-Fuel Vehicles'!C84)))/10^6)</f>
        <v/>
      </c>
      <c r="H84" s="12" t="str">
        <f t="shared" si="3"/>
        <v/>
      </c>
    </row>
    <row r="85" spans="1:8" x14ac:dyDescent="0.3">
      <c r="A85" t="str">
        <f>'Emission Assumption Summary'!A85</f>
        <v/>
      </c>
      <c r="B85" s="11" t="str">
        <f>IF(A85="","",'Summary Sheet'!T85)</f>
        <v/>
      </c>
      <c r="C85" s="10" t="str">
        <f>IF(A85="","",C84+(C84*Assumptions!$B$17))</f>
        <v/>
      </c>
      <c r="D85" s="8" t="str">
        <f>IF(A85="","",D84+(D84*Assumptions!$B$11))</f>
        <v/>
      </c>
      <c r="E85" s="8" t="str">
        <f>IF(A85="","",E84+(E84*Assumptions!$B$11))</f>
        <v/>
      </c>
      <c r="F85" s="12" t="str">
        <f t="shared" si="2"/>
        <v/>
      </c>
      <c r="G85" s="10" t="str">
        <f>IF(A85="","",(('Emissions Factors'!$B$3/'CNG Bi-Fuel Vehicles'!E85)*(0.35*('CNG Bi-Fuel Vehicles'!B85*'CNG Bi-Fuel Vehicles'!C85)))/10^6)</f>
        <v/>
      </c>
      <c r="H85" s="12" t="str">
        <f t="shared" si="3"/>
        <v/>
      </c>
    </row>
    <row r="86" spans="1:8" x14ac:dyDescent="0.3">
      <c r="A86" t="str">
        <f>'Emission Assumption Summary'!A86</f>
        <v/>
      </c>
      <c r="B86" s="11" t="str">
        <f>IF(A86="","",'Summary Sheet'!T86)</f>
        <v/>
      </c>
      <c r="C86" s="10" t="str">
        <f>IF(A86="","",C85+(C85*Assumptions!$B$17))</f>
        <v/>
      </c>
      <c r="D86" s="8" t="str">
        <f>IF(A86="","",D85+(D85*Assumptions!$B$11))</f>
        <v/>
      </c>
      <c r="E86" s="8" t="str">
        <f>IF(A86="","",E85+(E85*Assumptions!$B$11))</f>
        <v/>
      </c>
      <c r="F86" s="12" t="str">
        <f t="shared" si="2"/>
        <v/>
      </c>
      <c r="G86" s="10" t="str">
        <f>IF(A86="","",(('Emissions Factors'!$B$3/'CNG Bi-Fuel Vehicles'!E86)*(0.35*('CNG Bi-Fuel Vehicles'!B86*'CNG Bi-Fuel Vehicles'!C86)))/10^6)</f>
        <v/>
      </c>
      <c r="H86" s="12" t="str">
        <f t="shared" si="3"/>
        <v/>
      </c>
    </row>
    <row r="87" spans="1:8" x14ac:dyDescent="0.3">
      <c r="A87" t="str">
        <f>'Emission Assumption Summary'!A87</f>
        <v/>
      </c>
      <c r="B87" s="11" t="str">
        <f>IF(A87="","",'Summary Sheet'!T87)</f>
        <v/>
      </c>
      <c r="C87" s="10" t="str">
        <f>IF(A87="","",C86+(C86*Assumptions!$B$17))</f>
        <v/>
      </c>
      <c r="D87" s="8" t="str">
        <f>IF(A87="","",D86+(D86*Assumptions!$B$11))</f>
        <v/>
      </c>
      <c r="E87" s="8" t="str">
        <f>IF(A87="","",E86+(E86*Assumptions!$B$11))</f>
        <v/>
      </c>
      <c r="F87" s="12" t="str">
        <f t="shared" si="2"/>
        <v/>
      </c>
      <c r="G87" s="10" t="str">
        <f>IF(A87="","",(('Emissions Factors'!$B$3/'CNG Bi-Fuel Vehicles'!E87)*(0.35*('CNG Bi-Fuel Vehicles'!B87*'CNG Bi-Fuel Vehicles'!C87)))/10^6)</f>
        <v/>
      </c>
      <c r="H87" s="12" t="str">
        <f t="shared" si="3"/>
        <v/>
      </c>
    </row>
    <row r="88" spans="1:8" x14ac:dyDescent="0.3">
      <c r="A88" t="str">
        <f>'Emission Assumption Summary'!A88</f>
        <v/>
      </c>
      <c r="B88" s="11" t="str">
        <f>IF(A88="","",'Summary Sheet'!T88)</f>
        <v/>
      </c>
      <c r="C88" s="10" t="str">
        <f>IF(A88="","",C87+(C87*Assumptions!$B$17))</f>
        <v/>
      </c>
      <c r="D88" s="8" t="str">
        <f>IF(A88="","",D87+(D87*Assumptions!$B$11))</f>
        <v/>
      </c>
      <c r="E88" s="8" t="str">
        <f>IF(A88="","",E87+(E87*Assumptions!$B$11))</f>
        <v/>
      </c>
      <c r="F88" s="12" t="str">
        <f t="shared" si="2"/>
        <v/>
      </c>
      <c r="G88" s="10" t="str">
        <f>IF(A88="","",(('Emissions Factors'!$B$3/'CNG Bi-Fuel Vehicles'!E88)*(0.35*('CNG Bi-Fuel Vehicles'!B88*'CNG Bi-Fuel Vehicles'!C88)))/10^6)</f>
        <v/>
      </c>
      <c r="H88" s="12" t="str">
        <f t="shared" si="3"/>
        <v/>
      </c>
    </row>
    <row r="89" spans="1:8" x14ac:dyDescent="0.3">
      <c r="A89" t="str">
        <f>'Emission Assumption Summary'!A89</f>
        <v/>
      </c>
      <c r="B89" s="11" t="str">
        <f>IF(A89="","",'Summary Sheet'!T89)</f>
        <v/>
      </c>
      <c r="C89" s="10" t="str">
        <f>IF(A89="","",C88+(C88*Assumptions!$B$17))</f>
        <v/>
      </c>
      <c r="D89" s="8" t="str">
        <f>IF(A89="","",D88+(D88*Assumptions!$B$11))</f>
        <v/>
      </c>
      <c r="E89" s="8" t="str">
        <f>IF(A89="","",E88+(E88*Assumptions!$B$11))</f>
        <v/>
      </c>
      <c r="F89" s="12" t="str">
        <f t="shared" si="2"/>
        <v/>
      </c>
      <c r="G89" s="10" t="str">
        <f>IF(A89="","",(('Emissions Factors'!$B$3/'CNG Bi-Fuel Vehicles'!E89)*(0.35*('CNG Bi-Fuel Vehicles'!B89*'CNG Bi-Fuel Vehicles'!C89)))/10^6)</f>
        <v/>
      </c>
      <c r="H89" s="12" t="str">
        <f t="shared" si="3"/>
        <v/>
      </c>
    </row>
    <row r="90" spans="1:8" x14ac:dyDescent="0.3">
      <c r="A90" t="str">
        <f>'Emission Assumption Summary'!A90</f>
        <v/>
      </c>
      <c r="B90" s="11" t="str">
        <f>IF(A90="","",'Summary Sheet'!T90)</f>
        <v/>
      </c>
      <c r="C90" s="10" t="str">
        <f>IF(A90="","",C89+(C89*Assumptions!$B$17))</f>
        <v/>
      </c>
      <c r="D90" s="8" t="str">
        <f>IF(A90="","",D89+(D89*Assumptions!$B$11))</f>
        <v/>
      </c>
      <c r="E90" s="8" t="str">
        <f>IF(A90="","",E89+(E89*Assumptions!$B$11))</f>
        <v/>
      </c>
      <c r="F90" s="12" t="str">
        <f t="shared" si="2"/>
        <v/>
      </c>
      <c r="G90" s="10" t="str">
        <f>IF(A90="","",(('Emissions Factors'!$B$3/'CNG Bi-Fuel Vehicles'!E90)*(0.35*('CNG Bi-Fuel Vehicles'!B90*'CNG Bi-Fuel Vehicles'!C90)))/10^6)</f>
        <v/>
      </c>
      <c r="H90" s="12" t="str">
        <f t="shared" si="3"/>
        <v/>
      </c>
    </row>
    <row r="91" spans="1:8" x14ac:dyDescent="0.3">
      <c r="A91" t="str">
        <f>'Emission Assumption Summary'!A91</f>
        <v/>
      </c>
      <c r="B91" s="11" t="str">
        <f>IF(A91="","",'Summary Sheet'!T91)</f>
        <v/>
      </c>
      <c r="C91" s="10" t="str">
        <f>IF(A91="","",C90+(C90*Assumptions!$B$17))</f>
        <v/>
      </c>
      <c r="D91" s="8" t="str">
        <f>IF(A91="","",D90+(D90*Assumptions!$B$11))</f>
        <v/>
      </c>
      <c r="E91" s="8" t="str">
        <f>IF(A91="","",E90+(E90*Assumptions!$B$11))</f>
        <v/>
      </c>
      <c r="F91" s="12" t="str">
        <f t="shared" si="2"/>
        <v/>
      </c>
      <c r="G91" s="10" t="str">
        <f>IF(A91="","",(('Emissions Factors'!$B$3/'CNG Bi-Fuel Vehicles'!E91)*(0.35*('CNG Bi-Fuel Vehicles'!B91*'CNG Bi-Fuel Vehicles'!C91)))/10^6)</f>
        <v/>
      </c>
      <c r="H91" s="12" t="str">
        <f t="shared" si="3"/>
        <v/>
      </c>
    </row>
    <row r="92" spans="1:8" x14ac:dyDescent="0.3">
      <c r="A92" t="str">
        <f>'Emission Assumption Summary'!A92</f>
        <v/>
      </c>
      <c r="B92" s="11" t="str">
        <f>IF(A92="","",'Summary Sheet'!T92)</f>
        <v/>
      </c>
      <c r="C92" s="10" t="str">
        <f>IF(A92="","",C91+(C91*Assumptions!$B$17))</f>
        <v/>
      </c>
      <c r="D92" s="8" t="str">
        <f>IF(A92="","",D91+(D91*Assumptions!$B$11))</f>
        <v/>
      </c>
      <c r="E92" s="8" t="str">
        <f>IF(A92="","",E91+(E91*Assumptions!$B$11))</f>
        <v/>
      </c>
      <c r="F92" s="12" t="str">
        <f t="shared" si="2"/>
        <v/>
      </c>
      <c r="G92" s="10" t="str">
        <f>IF(A92="","",(('Emissions Factors'!$B$3/'CNG Bi-Fuel Vehicles'!E92)*(0.35*('CNG Bi-Fuel Vehicles'!B92*'CNG Bi-Fuel Vehicles'!C92)))/10^6)</f>
        <v/>
      </c>
      <c r="H92" s="12" t="str">
        <f t="shared" si="3"/>
        <v/>
      </c>
    </row>
    <row r="93" spans="1:8" x14ac:dyDescent="0.3">
      <c r="A93" t="str">
        <f>'Emission Assumption Summary'!A93</f>
        <v/>
      </c>
      <c r="B93" s="11" t="str">
        <f>IF(A93="","",'Summary Sheet'!T93)</f>
        <v/>
      </c>
      <c r="C93" s="10" t="str">
        <f>IF(A93="","",C92+(C92*Assumptions!$B$17))</f>
        <v/>
      </c>
      <c r="D93" s="8" t="str">
        <f>IF(A93="","",D92+(D92*Assumptions!$B$11))</f>
        <v/>
      </c>
      <c r="E93" s="8" t="str">
        <f>IF(A93="","",E92+(E92*Assumptions!$B$11))</f>
        <v/>
      </c>
      <c r="F93" s="12" t="str">
        <f t="shared" si="2"/>
        <v/>
      </c>
      <c r="G93" s="10" t="str">
        <f>IF(A93="","",(('Emissions Factors'!$B$3/'CNG Bi-Fuel Vehicles'!E93)*(0.35*('CNG Bi-Fuel Vehicles'!B93*'CNG Bi-Fuel Vehicles'!C93)))/10^6)</f>
        <v/>
      </c>
      <c r="H93" s="12" t="str">
        <f t="shared" si="3"/>
        <v/>
      </c>
    </row>
    <row r="94" spans="1:8" x14ac:dyDescent="0.3">
      <c r="A94" t="str">
        <f>'Emission Assumption Summary'!A94</f>
        <v/>
      </c>
      <c r="B94" s="11" t="str">
        <f>IF(A94="","",'Summary Sheet'!T94)</f>
        <v/>
      </c>
      <c r="C94" s="10" t="str">
        <f>IF(A94="","",C93+(C93*Assumptions!$B$17))</f>
        <v/>
      </c>
      <c r="D94" s="8" t="str">
        <f>IF(A94="","",D93+(D93*Assumptions!$B$11))</f>
        <v/>
      </c>
      <c r="E94" s="8" t="str">
        <f>IF(A94="","",E93+(E93*Assumptions!$B$11))</f>
        <v/>
      </c>
      <c r="F94" s="12" t="str">
        <f t="shared" si="2"/>
        <v/>
      </c>
      <c r="G94" s="10" t="str">
        <f>IF(A94="","",(('Emissions Factors'!$B$3/'CNG Bi-Fuel Vehicles'!E94)*(0.35*('CNG Bi-Fuel Vehicles'!B94*'CNG Bi-Fuel Vehicles'!C94)))/10^6)</f>
        <v/>
      </c>
      <c r="H94" s="12" t="str">
        <f t="shared" si="3"/>
        <v/>
      </c>
    </row>
    <row r="95" spans="1:8" x14ac:dyDescent="0.3">
      <c r="A95" t="str">
        <f>'Emission Assumption Summary'!A95</f>
        <v/>
      </c>
      <c r="B95" s="11" t="str">
        <f>IF(A95="","",'Summary Sheet'!T95)</f>
        <v/>
      </c>
      <c r="C95" s="10" t="str">
        <f>IF(A95="","",C94+(C94*Assumptions!$B$17))</f>
        <v/>
      </c>
      <c r="D95" s="8" t="str">
        <f>IF(A95="","",D94+(D94*Assumptions!$B$11))</f>
        <v/>
      </c>
      <c r="E95" s="8" t="str">
        <f>IF(A95="","",E94+(E94*Assumptions!$B$11))</f>
        <v/>
      </c>
      <c r="F95" s="12" t="str">
        <f t="shared" si="2"/>
        <v/>
      </c>
      <c r="G95" s="10" t="str">
        <f>IF(A95="","",(('Emissions Factors'!$B$3/'CNG Bi-Fuel Vehicles'!E95)*(0.35*('CNG Bi-Fuel Vehicles'!B95*'CNG Bi-Fuel Vehicles'!C95)))/10^6)</f>
        <v/>
      </c>
      <c r="H95" s="12" t="str">
        <f t="shared" si="3"/>
        <v/>
      </c>
    </row>
    <row r="96" spans="1:8" x14ac:dyDescent="0.3">
      <c r="A96" t="str">
        <f>'Emission Assumption Summary'!A96</f>
        <v/>
      </c>
      <c r="B96" s="11" t="str">
        <f>IF(A96="","",'Summary Sheet'!T96)</f>
        <v/>
      </c>
      <c r="C96" s="10" t="str">
        <f>IF(A96="","",C95+(C95*Assumptions!$B$17))</f>
        <v/>
      </c>
      <c r="D96" s="8" t="str">
        <f>IF(A96="","",D95+(D95*Assumptions!$B$11))</f>
        <v/>
      </c>
      <c r="E96" s="8" t="str">
        <f>IF(A96="","",E95+(E95*Assumptions!$B$11))</f>
        <v/>
      </c>
      <c r="F96" s="12" t="str">
        <f t="shared" si="2"/>
        <v/>
      </c>
      <c r="G96" s="10" t="str">
        <f>IF(A96="","",(('Emissions Factors'!$B$3/'CNG Bi-Fuel Vehicles'!E96)*(0.35*('CNG Bi-Fuel Vehicles'!B96*'CNG Bi-Fuel Vehicles'!C96)))/10^6)</f>
        <v/>
      </c>
      <c r="H96" s="12" t="str">
        <f t="shared" si="3"/>
        <v/>
      </c>
    </row>
    <row r="97" spans="1:8" x14ac:dyDescent="0.3">
      <c r="A97" t="str">
        <f>'Emission Assumption Summary'!A97</f>
        <v/>
      </c>
      <c r="B97" s="11" t="str">
        <f>IF(A97="","",'Summary Sheet'!T97)</f>
        <v/>
      </c>
      <c r="C97" s="10" t="str">
        <f>IF(A97="","",C96+(C96*Assumptions!$B$17))</f>
        <v/>
      </c>
      <c r="D97" s="8" t="str">
        <f>IF(A97="","",D96+(D96*Assumptions!$B$11))</f>
        <v/>
      </c>
      <c r="E97" s="8" t="str">
        <f>IF(A97="","",E96+(E96*Assumptions!$B$11))</f>
        <v/>
      </c>
      <c r="F97" s="12" t="str">
        <f t="shared" si="2"/>
        <v/>
      </c>
      <c r="G97" s="10" t="str">
        <f>IF(A97="","",(('Emissions Factors'!$B$3/'CNG Bi-Fuel Vehicles'!E97)*(0.35*('CNG Bi-Fuel Vehicles'!B97*'CNG Bi-Fuel Vehicles'!C97)))/10^6)</f>
        <v/>
      </c>
      <c r="H97" s="12" t="str">
        <f t="shared" si="3"/>
        <v/>
      </c>
    </row>
    <row r="98" spans="1:8" x14ac:dyDescent="0.3">
      <c r="A98" t="str">
        <f>'Emission Assumption Summary'!A98</f>
        <v/>
      </c>
      <c r="B98" s="11" t="str">
        <f>IF(A98="","",'Summary Sheet'!T98)</f>
        <v/>
      </c>
      <c r="C98" s="10" t="str">
        <f>IF(A98="","",C97+(C97*Assumptions!$B$17))</f>
        <v/>
      </c>
      <c r="D98" s="8" t="str">
        <f>IF(A98="","",D97+(D97*Assumptions!$B$11))</f>
        <v/>
      </c>
      <c r="E98" s="8" t="str">
        <f>IF(A98="","",E97+(E97*Assumptions!$B$11))</f>
        <v/>
      </c>
      <c r="F98" s="12" t="str">
        <f t="shared" si="2"/>
        <v/>
      </c>
      <c r="G98" s="10" t="str">
        <f>IF(A98="","",(('Emissions Factors'!$B$3/'CNG Bi-Fuel Vehicles'!E98)*(0.35*('CNG Bi-Fuel Vehicles'!B98*'CNG Bi-Fuel Vehicles'!C98)))/10^6)</f>
        <v/>
      </c>
      <c r="H98" s="12" t="str">
        <f t="shared" si="3"/>
        <v/>
      </c>
    </row>
    <row r="99" spans="1:8" x14ac:dyDescent="0.3">
      <c r="A99" t="str">
        <f>'Emission Assumption Summary'!A99</f>
        <v/>
      </c>
      <c r="B99" s="11" t="str">
        <f>IF(A99="","",'Summary Sheet'!T99)</f>
        <v/>
      </c>
      <c r="C99" s="10" t="str">
        <f>IF(A99="","",C98+(C98*Assumptions!$B$17))</f>
        <v/>
      </c>
      <c r="D99" s="8" t="str">
        <f>IF(A99="","",D98+(D98*Assumptions!$B$11))</f>
        <v/>
      </c>
      <c r="E99" s="8" t="str">
        <f>IF(A99="","",E98+(E98*Assumptions!$B$11))</f>
        <v/>
      </c>
      <c r="F99" s="12" t="str">
        <f t="shared" si="2"/>
        <v/>
      </c>
      <c r="G99" s="10" t="str">
        <f>IF(A99="","",(('Emissions Factors'!$B$3/'CNG Bi-Fuel Vehicles'!E99)*(0.35*('CNG Bi-Fuel Vehicles'!B99*'CNG Bi-Fuel Vehicles'!C99)))/10^6)</f>
        <v/>
      </c>
      <c r="H99" s="12" t="str">
        <f t="shared" si="3"/>
        <v/>
      </c>
    </row>
    <row r="100" spans="1:8" x14ac:dyDescent="0.3">
      <c r="A100" t="str">
        <f>'Emission Assumption Summary'!A100</f>
        <v/>
      </c>
      <c r="B100" s="11" t="str">
        <f>IF(A100="","",'Summary Sheet'!T100)</f>
        <v/>
      </c>
      <c r="C100" s="10" t="str">
        <f>IF(A100="","",C99+(C99*Assumptions!$B$17))</f>
        <v/>
      </c>
      <c r="D100" s="8" t="str">
        <f>IF(A100="","",D99+(D99*Assumptions!$B$11))</f>
        <v/>
      </c>
      <c r="E100" s="8" t="str">
        <f>IF(A100="","",E99+(E99*Assumptions!$B$11))</f>
        <v/>
      </c>
      <c r="F100" s="12" t="str">
        <f t="shared" si="2"/>
        <v/>
      </c>
      <c r="G100" s="10" t="str">
        <f>IF(A100="","",(('Emissions Factors'!$B$3/'CNG Bi-Fuel Vehicles'!E100)*(0.35*('CNG Bi-Fuel Vehicles'!B100*'CNG Bi-Fuel Vehicles'!C100)))/10^6)</f>
        <v/>
      </c>
      <c r="H100" s="12" t="str">
        <f t="shared" si="3"/>
        <v/>
      </c>
    </row>
    <row r="101" spans="1:8" x14ac:dyDescent="0.3">
      <c r="A101" t="str">
        <f>'Emission Assumption Summary'!A101</f>
        <v/>
      </c>
      <c r="B101" s="11" t="str">
        <f>IF(A101="","",'Summary Sheet'!T101)</f>
        <v/>
      </c>
      <c r="C101" s="10" t="str">
        <f>IF(A101="","",C100+(C100*Assumptions!$B$17))</f>
        <v/>
      </c>
      <c r="D101" s="8" t="str">
        <f>IF(A101="","",D100+(D100*Assumptions!$B$11))</f>
        <v/>
      </c>
      <c r="E101" s="8" t="str">
        <f>IF(A101="","",E100+(E100*Assumptions!$B$11))</f>
        <v/>
      </c>
      <c r="F101" s="12" t="str">
        <f t="shared" si="2"/>
        <v/>
      </c>
      <c r="G101" s="10" t="str">
        <f>IF(A101="","",(('Emissions Factors'!$B$3/'CNG Bi-Fuel Vehicles'!E101)*(0.35*('CNG Bi-Fuel Vehicles'!B101*'CNG Bi-Fuel Vehicles'!C101)))/10^6)</f>
        <v/>
      </c>
      <c r="H101" s="12" t="str">
        <f t="shared" si="3"/>
        <v/>
      </c>
    </row>
    <row r="102" spans="1:8" x14ac:dyDescent="0.3">
      <c r="A102" t="str">
        <f>'Emission Assumption Summary'!A102</f>
        <v/>
      </c>
      <c r="B102" s="11" t="str">
        <f>IF(A102="","",'Summary Sheet'!T102)</f>
        <v/>
      </c>
      <c r="C102" s="10" t="str">
        <f>IF(A102="","",C101+(C101*Assumptions!$B$17))</f>
        <v/>
      </c>
      <c r="D102" s="8" t="str">
        <f>IF(A102="","",D101+(D101*Assumptions!$B$11))</f>
        <v/>
      </c>
      <c r="E102" s="8" t="str">
        <f>IF(A102="","",E101+(E101*Assumptions!$B$11))</f>
        <v/>
      </c>
      <c r="F102" s="12" t="str">
        <f t="shared" si="2"/>
        <v/>
      </c>
      <c r="G102" s="10" t="str">
        <f>IF(A102="","",(('Emissions Factors'!$B$3/'CNG Bi-Fuel Vehicles'!E102)*(0.35*('CNG Bi-Fuel Vehicles'!B102*'CNG Bi-Fuel Vehicles'!C102)))/10^6)</f>
        <v/>
      </c>
      <c r="H102" s="12" t="str">
        <f t="shared" si="3"/>
        <v/>
      </c>
    </row>
    <row r="103" spans="1:8" x14ac:dyDescent="0.3">
      <c r="A103" t="str">
        <f>'Emission Assumption Summary'!A103</f>
        <v/>
      </c>
      <c r="B103" s="11" t="str">
        <f>IF(A103="","",'Summary Sheet'!T103)</f>
        <v/>
      </c>
      <c r="C103" s="10" t="str">
        <f>IF(A103="","",C102+(C102*Assumptions!$B$17))</f>
        <v/>
      </c>
      <c r="D103" s="8" t="str">
        <f>IF(A103="","",D102+(D102*Assumptions!$B$11))</f>
        <v/>
      </c>
      <c r="E103" s="8" t="str">
        <f>IF(A103="","",E102+(E102*Assumptions!$B$11))</f>
        <v/>
      </c>
      <c r="F103" s="12" t="str">
        <f t="shared" si="2"/>
        <v/>
      </c>
      <c r="G103" s="10" t="str">
        <f>IF(A103="","",(('Emissions Factors'!$B$3/'CNG Bi-Fuel Vehicles'!E103)*(0.35*('CNG Bi-Fuel Vehicles'!B103*'CNG Bi-Fuel Vehicles'!C103)))/10^6)</f>
        <v/>
      </c>
      <c r="H103" s="12" t="str">
        <f t="shared" si="3"/>
        <v/>
      </c>
    </row>
    <row r="104" spans="1:8" x14ac:dyDescent="0.3">
      <c r="A104" t="str">
        <f>'Emission Assumption Summary'!A104</f>
        <v/>
      </c>
      <c r="B104" s="11" t="str">
        <f>IF(A104="","",'Summary Sheet'!T104)</f>
        <v/>
      </c>
      <c r="C104" s="10" t="str">
        <f>IF(A104="","",C103+(C103*Assumptions!$B$17))</f>
        <v/>
      </c>
      <c r="D104" s="8" t="str">
        <f>IF(A104="","",D103+(D103*Assumptions!$B$11))</f>
        <v/>
      </c>
      <c r="E104" s="8" t="str">
        <f>IF(A104="","",E103+(E103*Assumptions!$B$11))</f>
        <v/>
      </c>
      <c r="F104" s="12" t="str">
        <f t="shared" si="2"/>
        <v/>
      </c>
      <c r="G104" s="10" t="str">
        <f>IF(A104="","",(('Emissions Factors'!$B$3/'CNG Bi-Fuel Vehicles'!E104)*(0.35*('CNG Bi-Fuel Vehicles'!B104*'CNG Bi-Fuel Vehicles'!C104)))/10^6)</f>
        <v/>
      </c>
      <c r="H104" s="12" t="str">
        <f t="shared" si="3"/>
        <v/>
      </c>
    </row>
    <row r="105" spans="1:8" x14ac:dyDescent="0.3">
      <c r="A105" t="str">
        <f>'Emission Assumption Summary'!A105</f>
        <v/>
      </c>
      <c r="B105" s="11" t="str">
        <f>IF(A105="","",'Summary Sheet'!T105)</f>
        <v/>
      </c>
      <c r="C105" s="10" t="str">
        <f>IF(A105="","",C104+(C104*Assumptions!$B$17))</f>
        <v/>
      </c>
      <c r="D105" s="8" t="str">
        <f>IF(A105="","",D104+(D104*Assumptions!$B$11))</f>
        <v/>
      </c>
      <c r="E105" s="8" t="str">
        <f>IF(A105="","",E104+(E104*Assumptions!$B$11))</f>
        <v/>
      </c>
      <c r="F105" s="12" t="str">
        <f t="shared" si="2"/>
        <v/>
      </c>
      <c r="G105" s="10" t="str">
        <f>IF(A105="","",(('Emissions Factors'!$B$3/'CNG Bi-Fuel Vehicles'!E105)*(0.35*('CNG Bi-Fuel Vehicles'!B105*'CNG Bi-Fuel Vehicles'!C105)))/10^6)</f>
        <v/>
      </c>
      <c r="H105" s="12" t="str">
        <f t="shared" si="3"/>
        <v/>
      </c>
    </row>
    <row r="106" spans="1:8" x14ac:dyDescent="0.3">
      <c r="A106" t="str">
        <f>'Emission Assumption Summary'!A106</f>
        <v/>
      </c>
      <c r="B106" s="11" t="str">
        <f>IF(A106="","",'Summary Sheet'!T106)</f>
        <v/>
      </c>
      <c r="C106" s="10" t="str">
        <f>IF(A106="","",C105+(C105*Assumptions!$B$17))</f>
        <v/>
      </c>
      <c r="D106" s="8" t="str">
        <f>IF(A106="","",D105+(D105*Assumptions!$B$11))</f>
        <v/>
      </c>
      <c r="E106" s="8" t="str">
        <f>IF(A106="","",E105+(E105*Assumptions!$B$11))</f>
        <v/>
      </c>
      <c r="F106" s="12" t="str">
        <f t="shared" si="2"/>
        <v/>
      </c>
      <c r="G106" s="10" t="str">
        <f>IF(A106="","",(('Emissions Factors'!$B$3/'CNG Bi-Fuel Vehicles'!E106)*(0.35*('CNG Bi-Fuel Vehicles'!B106*'CNG Bi-Fuel Vehicles'!C106)))/10^6)</f>
        <v/>
      </c>
      <c r="H106" s="12" t="str">
        <f t="shared" si="3"/>
        <v/>
      </c>
    </row>
    <row r="107" spans="1:8" x14ac:dyDescent="0.3">
      <c r="A107" t="str">
        <f>'Emission Assumption Summary'!A107</f>
        <v/>
      </c>
      <c r="B107" s="11" t="str">
        <f>IF(A107="","",'Summary Sheet'!T107)</f>
        <v/>
      </c>
      <c r="C107" s="10" t="str">
        <f>IF(A107="","",C106+(C106*Assumptions!$B$17))</f>
        <v/>
      </c>
      <c r="D107" s="8" t="str">
        <f>IF(A107="","",D106+(D106*Assumptions!$B$11))</f>
        <v/>
      </c>
      <c r="E107" s="8" t="str">
        <f>IF(A107="","",E106+(E106*Assumptions!$B$11))</f>
        <v/>
      </c>
      <c r="F107" s="12" t="str">
        <f t="shared" si="2"/>
        <v/>
      </c>
      <c r="G107" s="10" t="str">
        <f>IF(A107="","",(('Emissions Factors'!$B$3/'CNG Bi-Fuel Vehicles'!E107)*(0.35*('CNG Bi-Fuel Vehicles'!B107*'CNG Bi-Fuel Vehicles'!C107)))/10^6)</f>
        <v/>
      </c>
      <c r="H107" s="12" t="str">
        <f t="shared" si="3"/>
        <v/>
      </c>
    </row>
    <row r="108" spans="1:8" x14ac:dyDescent="0.3">
      <c r="A108" t="str">
        <f>'Emission Assumption Summary'!A108</f>
        <v/>
      </c>
      <c r="B108" s="11" t="str">
        <f>IF(A108="","",'Summary Sheet'!T108)</f>
        <v/>
      </c>
      <c r="C108" s="10" t="str">
        <f>IF(A108="","",C107+(C107*Assumptions!$B$17))</f>
        <v/>
      </c>
      <c r="D108" s="8" t="str">
        <f>IF(A108="","",D107+(D107*Assumptions!$B$11))</f>
        <v/>
      </c>
      <c r="E108" s="8" t="str">
        <f>IF(A108="","",E107+(E107*Assumptions!$B$11))</f>
        <v/>
      </c>
      <c r="F108" s="12" t="str">
        <f t="shared" si="2"/>
        <v/>
      </c>
      <c r="G108" s="10" t="str">
        <f>IF(A108="","",(('Emissions Factors'!$B$3/'CNG Bi-Fuel Vehicles'!E108)*(0.35*('CNG Bi-Fuel Vehicles'!B108*'CNG Bi-Fuel Vehicles'!C108)))/10^6)</f>
        <v/>
      </c>
      <c r="H108" s="12" t="str">
        <f t="shared" si="3"/>
        <v/>
      </c>
    </row>
    <row r="109" spans="1:8" x14ac:dyDescent="0.3">
      <c r="A109" t="str">
        <f>'Emission Assumption Summary'!A109</f>
        <v/>
      </c>
      <c r="B109" s="11" t="str">
        <f>IF(A109="","",'Summary Sheet'!T109)</f>
        <v/>
      </c>
      <c r="C109" s="10" t="str">
        <f>IF(A109="","",C108+(C108*Assumptions!$B$17))</f>
        <v/>
      </c>
      <c r="D109" s="8" t="str">
        <f>IF(A109="","",D108+(D108*Assumptions!$B$11))</f>
        <v/>
      </c>
      <c r="E109" s="8" t="str">
        <f>IF(A109="","",E108+(E108*Assumptions!$B$11))</f>
        <v/>
      </c>
      <c r="F109" s="12" t="str">
        <f t="shared" si="2"/>
        <v/>
      </c>
      <c r="G109" s="10" t="str">
        <f>IF(A109="","",(('Emissions Factors'!$B$3/'CNG Bi-Fuel Vehicles'!E109)*(0.35*('CNG Bi-Fuel Vehicles'!B109*'CNG Bi-Fuel Vehicles'!C109)))/10^6)</f>
        <v/>
      </c>
      <c r="H109" s="12" t="str">
        <f t="shared" si="3"/>
        <v/>
      </c>
    </row>
    <row r="110" spans="1:8" x14ac:dyDescent="0.3">
      <c r="A110" t="str">
        <f>'Emission Assumption Summary'!A110</f>
        <v/>
      </c>
      <c r="B110" s="11" t="str">
        <f>IF(A110="","",'Summary Sheet'!T110)</f>
        <v/>
      </c>
      <c r="C110" s="10" t="str">
        <f>IF(A110="","",C109+(C109*Assumptions!$B$17))</f>
        <v/>
      </c>
      <c r="D110" s="8" t="str">
        <f>IF(A110="","",D109+(D109*Assumptions!$B$11))</f>
        <v/>
      </c>
      <c r="E110" s="8" t="str">
        <f>IF(A110="","",E109+(E109*Assumptions!$B$11))</f>
        <v/>
      </c>
      <c r="F110" s="12" t="str">
        <f t="shared" si="2"/>
        <v/>
      </c>
      <c r="G110" s="10" t="str">
        <f>IF(A110="","",(('Emissions Factors'!$B$3/'CNG Bi-Fuel Vehicles'!E110)*(0.35*('CNG Bi-Fuel Vehicles'!B110*'CNG Bi-Fuel Vehicles'!C110)))/10^6)</f>
        <v/>
      </c>
      <c r="H110" s="12" t="str">
        <f t="shared" si="3"/>
        <v/>
      </c>
    </row>
    <row r="111" spans="1:8" x14ac:dyDescent="0.3">
      <c r="A111" t="str">
        <f>'Emission Assumption Summary'!A111</f>
        <v/>
      </c>
      <c r="B111" s="11" t="str">
        <f>IF(A111="","",'Summary Sheet'!T111)</f>
        <v/>
      </c>
      <c r="C111" s="10" t="str">
        <f>IF(A111="","",C110+(C110*Assumptions!$B$17))</f>
        <v/>
      </c>
      <c r="D111" s="8" t="str">
        <f>IF(A111="","",D110+(D110*Assumptions!$B$11))</f>
        <v/>
      </c>
      <c r="E111" s="8" t="str">
        <f>IF(A111="","",E110+(E110*Assumptions!$B$11))</f>
        <v/>
      </c>
      <c r="F111" s="12" t="str">
        <f t="shared" si="2"/>
        <v/>
      </c>
      <c r="G111" s="10" t="str">
        <f>IF(A111="","",(('Emissions Factors'!$B$3/'CNG Bi-Fuel Vehicles'!E111)*(0.35*('CNG Bi-Fuel Vehicles'!B111*'CNG Bi-Fuel Vehicles'!C111)))/10^6)</f>
        <v/>
      </c>
      <c r="H111" s="12" t="str">
        <f t="shared" si="3"/>
        <v/>
      </c>
    </row>
    <row r="112" spans="1:8" x14ac:dyDescent="0.3">
      <c r="A112" t="str">
        <f>'Emission Assumption Summary'!A112</f>
        <v/>
      </c>
      <c r="B112" s="11" t="str">
        <f>IF(A112="","",'Summary Sheet'!T112)</f>
        <v/>
      </c>
      <c r="C112" s="10" t="str">
        <f>IF(A112="","",C111+(C111*Assumptions!$B$17))</f>
        <v/>
      </c>
      <c r="D112" s="8" t="str">
        <f>IF(A112="","",D111+(D111*Assumptions!$B$11))</f>
        <v/>
      </c>
      <c r="E112" s="8" t="str">
        <f>IF(A112="","",E111+(E111*Assumptions!$B$11))</f>
        <v/>
      </c>
      <c r="F112" s="12" t="str">
        <f t="shared" si="2"/>
        <v/>
      </c>
      <c r="G112" s="10" t="str">
        <f>IF(A112="","",(('Emissions Factors'!$B$3/'CNG Bi-Fuel Vehicles'!E112)*(0.35*('CNG Bi-Fuel Vehicles'!B112*'CNG Bi-Fuel Vehicles'!C112)))/10^6)</f>
        <v/>
      </c>
      <c r="H112" s="12" t="str">
        <f t="shared" si="3"/>
        <v/>
      </c>
    </row>
    <row r="113" spans="1:8" x14ac:dyDescent="0.3">
      <c r="A113" t="str">
        <f>'Emission Assumption Summary'!A113</f>
        <v/>
      </c>
      <c r="B113" s="11" t="str">
        <f>IF(A113="","",'Summary Sheet'!T113)</f>
        <v/>
      </c>
      <c r="C113" s="10" t="str">
        <f>IF(A113="","",C112+(C112*Assumptions!$B$17))</f>
        <v/>
      </c>
      <c r="D113" s="8" t="str">
        <f>IF(A113="","",D112+(D112*Assumptions!$B$11))</f>
        <v/>
      </c>
      <c r="E113" s="8" t="str">
        <f>IF(A113="","",E112+(E112*Assumptions!$B$11))</f>
        <v/>
      </c>
      <c r="F113" s="12" t="str">
        <f t="shared" si="2"/>
        <v/>
      </c>
      <c r="G113" s="10" t="str">
        <f>IF(A113="","",(('Emissions Factors'!$B$3/'CNG Bi-Fuel Vehicles'!E113)*(0.35*('CNG Bi-Fuel Vehicles'!B113*'CNG Bi-Fuel Vehicles'!C113)))/10^6)</f>
        <v/>
      </c>
      <c r="H113" s="12" t="str">
        <f t="shared" si="3"/>
        <v/>
      </c>
    </row>
    <row r="114" spans="1:8" x14ac:dyDescent="0.3">
      <c r="A114" t="str">
        <f>'Emission Assumption Summary'!A114</f>
        <v/>
      </c>
      <c r="B114" s="11" t="str">
        <f>IF(A114="","",'Summary Sheet'!T114)</f>
        <v/>
      </c>
      <c r="C114" s="10" t="str">
        <f>IF(A114="","",C113+(C113*Assumptions!$B$17))</f>
        <v/>
      </c>
      <c r="D114" s="8" t="str">
        <f>IF(A114="","",D113+(D113*Assumptions!$B$11))</f>
        <v/>
      </c>
      <c r="E114" s="8" t="str">
        <f>IF(A114="","",E113+(E113*Assumptions!$B$11))</f>
        <v/>
      </c>
      <c r="F114" s="12" t="str">
        <f t="shared" si="2"/>
        <v/>
      </c>
      <c r="G114" s="10" t="str">
        <f>IF(A114="","",(('Emissions Factors'!$B$3/'CNG Bi-Fuel Vehicles'!E114)*(0.35*('CNG Bi-Fuel Vehicles'!B114*'CNG Bi-Fuel Vehicles'!C114)))/10^6)</f>
        <v/>
      </c>
      <c r="H114" s="12" t="str">
        <f t="shared" si="3"/>
        <v/>
      </c>
    </row>
    <row r="115" spans="1:8" x14ac:dyDescent="0.3">
      <c r="A115" t="str">
        <f>'Emission Assumption Summary'!A115</f>
        <v/>
      </c>
      <c r="B115" s="11" t="str">
        <f>IF(A115="","",'Summary Sheet'!T115)</f>
        <v/>
      </c>
      <c r="C115" s="10" t="str">
        <f>IF(A115="","",C114+(C114*Assumptions!$B$17))</f>
        <v/>
      </c>
      <c r="D115" s="8" t="str">
        <f>IF(A115="","",D114+(D114*Assumptions!$B$11))</f>
        <v/>
      </c>
      <c r="E115" s="8" t="str">
        <f>IF(A115="","",E114+(E114*Assumptions!$B$11))</f>
        <v/>
      </c>
      <c r="F115" s="12" t="str">
        <f t="shared" si="2"/>
        <v/>
      </c>
      <c r="G115" s="10" t="str">
        <f>IF(A115="","",(('Emissions Factors'!$B$3/'CNG Bi-Fuel Vehicles'!E115)*(0.35*('CNG Bi-Fuel Vehicles'!B115*'CNG Bi-Fuel Vehicles'!C115)))/10^6)</f>
        <v/>
      </c>
      <c r="H115" s="12" t="str">
        <f t="shared" si="3"/>
        <v/>
      </c>
    </row>
    <row r="116" spans="1:8" x14ac:dyDescent="0.3">
      <c r="A116" t="str">
        <f>'Emission Assumption Summary'!A116</f>
        <v/>
      </c>
      <c r="B116" s="11" t="str">
        <f>IF(A116="","",'Summary Sheet'!T116)</f>
        <v/>
      </c>
      <c r="C116" s="10" t="str">
        <f>IF(A116="","",C115+(C115*Assumptions!$B$17))</f>
        <v/>
      </c>
      <c r="D116" s="8" t="str">
        <f>IF(A116="","",D115+(D115*Assumptions!$B$11))</f>
        <v/>
      </c>
      <c r="E116" s="8" t="str">
        <f>IF(A116="","",E115+(E115*Assumptions!$B$11))</f>
        <v/>
      </c>
      <c r="F116" s="12" t="str">
        <f t="shared" si="2"/>
        <v/>
      </c>
      <c r="G116" s="10" t="str">
        <f>IF(A116="","",(('Emissions Factors'!$B$3/'CNG Bi-Fuel Vehicles'!E116)*(0.35*('CNG Bi-Fuel Vehicles'!B116*'CNG Bi-Fuel Vehicles'!C116)))/10^6)</f>
        <v/>
      </c>
      <c r="H116" s="12" t="str">
        <f t="shared" si="3"/>
        <v/>
      </c>
    </row>
    <row r="117" spans="1:8" x14ac:dyDescent="0.3">
      <c r="A117" t="str">
        <f>'Emission Assumption Summary'!A117</f>
        <v/>
      </c>
      <c r="B117" s="11" t="str">
        <f>IF(A117="","",'Summary Sheet'!T117)</f>
        <v/>
      </c>
      <c r="C117" s="10" t="str">
        <f>IF(A117="","",C116+(C116*Assumptions!$B$17))</f>
        <v/>
      </c>
      <c r="D117" s="8" t="str">
        <f>IF(A117="","",D116+(D116*Assumptions!$B$11))</f>
        <v/>
      </c>
      <c r="E117" s="8" t="str">
        <f>IF(A117="","",E116+(E116*Assumptions!$B$11))</f>
        <v/>
      </c>
      <c r="F117" s="12" t="str">
        <f t="shared" si="2"/>
        <v/>
      </c>
      <c r="G117" s="10" t="str">
        <f>IF(A117="","",(('Emissions Factors'!$B$3/'CNG Bi-Fuel Vehicles'!E117)*(0.35*('CNG Bi-Fuel Vehicles'!B117*'CNG Bi-Fuel Vehicles'!C117)))/10^6)</f>
        <v/>
      </c>
      <c r="H117" s="12" t="str">
        <f t="shared" si="3"/>
        <v/>
      </c>
    </row>
    <row r="118" spans="1:8" x14ac:dyDescent="0.3">
      <c r="A118" t="str">
        <f>'Emission Assumption Summary'!A118</f>
        <v/>
      </c>
      <c r="B118" s="11" t="str">
        <f>IF(A118="","",'Summary Sheet'!T118)</f>
        <v/>
      </c>
      <c r="C118" s="10" t="str">
        <f>IF(A118="","",C117+(C117*Assumptions!$B$17))</f>
        <v/>
      </c>
      <c r="D118" s="8" t="str">
        <f>IF(A118="","",D117+(D117*Assumptions!$B$11))</f>
        <v/>
      </c>
      <c r="E118" s="8" t="str">
        <f>IF(A118="","",E117+(E117*Assumptions!$B$11))</f>
        <v/>
      </c>
      <c r="F118" s="12" t="str">
        <f t="shared" si="2"/>
        <v/>
      </c>
      <c r="G118" s="10" t="str">
        <f>IF(A118="","",(('Emissions Factors'!$B$3/'CNG Bi-Fuel Vehicles'!E118)*(0.35*('CNG Bi-Fuel Vehicles'!B118*'CNG Bi-Fuel Vehicles'!C118)))/10^6)</f>
        <v/>
      </c>
      <c r="H118" s="12" t="str">
        <f t="shared" si="3"/>
        <v/>
      </c>
    </row>
    <row r="119" spans="1:8" x14ac:dyDescent="0.3">
      <c r="A119" t="str">
        <f>'Emission Assumption Summary'!A119</f>
        <v/>
      </c>
      <c r="B119" s="11" t="str">
        <f>IF(A119="","",'Summary Sheet'!T119)</f>
        <v/>
      </c>
      <c r="C119" s="10" t="str">
        <f>IF(A119="","",C118+(C118*Assumptions!$B$17))</f>
        <v/>
      </c>
      <c r="D119" s="8" t="str">
        <f>IF(A119="","",D118+(D118*Assumptions!$B$11))</f>
        <v/>
      </c>
      <c r="E119" s="8" t="str">
        <f>IF(A119="","",E118+(E118*Assumptions!$B$11))</f>
        <v/>
      </c>
      <c r="F119" s="12" t="str">
        <f t="shared" si="2"/>
        <v/>
      </c>
      <c r="G119" s="10" t="str">
        <f>IF(A119="","",(('Emissions Factors'!$B$3/'CNG Bi-Fuel Vehicles'!E119)*(0.35*('CNG Bi-Fuel Vehicles'!B119*'CNG Bi-Fuel Vehicles'!C119)))/10^6)</f>
        <v/>
      </c>
      <c r="H119" s="12" t="str">
        <f t="shared" si="3"/>
        <v/>
      </c>
    </row>
    <row r="120" spans="1:8" x14ac:dyDescent="0.3">
      <c r="A120" t="str">
        <f>'Emission Assumption Summary'!A120</f>
        <v/>
      </c>
      <c r="B120" s="11" t="str">
        <f>IF(A120="","",'Summary Sheet'!T120)</f>
        <v/>
      </c>
      <c r="C120" s="10" t="str">
        <f>IF(A120="","",C119+(C119*Assumptions!$B$17))</f>
        <v/>
      </c>
      <c r="D120" s="8" t="str">
        <f>IF(A120="","",D119+(D119*Assumptions!$B$11))</f>
        <v/>
      </c>
      <c r="E120" s="8" t="str">
        <f>IF(A120="","",E119+(E119*Assumptions!$B$11))</f>
        <v/>
      </c>
      <c r="F120" s="12" t="str">
        <f t="shared" si="2"/>
        <v/>
      </c>
      <c r="G120" s="10" t="str">
        <f>IF(A120="","",(('Emissions Factors'!$B$3/'CNG Bi-Fuel Vehicles'!E120)*(0.35*('CNG Bi-Fuel Vehicles'!B120*'CNG Bi-Fuel Vehicles'!C120)))/10^6)</f>
        <v/>
      </c>
      <c r="H120" s="12" t="str">
        <f t="shared" si="3"/>
        <v/>
      </c>
    </row>
    <row r="121" spans="1:8" x14ac:dyDescent="0.3">
      <c r="A121" t="str">
        <f>'Emission Assumption Summary'!A121</f>
        <v/>
      </c>
      <c r="B121" s="11" t="str">
        <f>IF(A121="","",'Summary Sheet'!T121)</f>
        <v/>
      </c>
      <c r="C121" s="10" t="str">
        <f>IF(A121="","",C120+(C120*Assumptions!$B$17))</f>
        <v/>
      </c>
      <c r="D121" s="8" t="str">
        <f>IF(A121="","",D120+(D120*Assumptions!$B$11))</f>
        <v/>
      </c>
      <c r="E121" s="8" t="str">
        <f>IF(A121="","",E120+(E120*Assumptions!$B$11))</f>
        <v/>
      </c>
      <c r="F121" s="12" t="str">
        <f t="shared" si="2"/>
        <v/>
      </c>
      <c r="G121" s="10" t="str">
        <f>IF(A121="","",(('Emissions Factors'!$B$3/'CNG Bi-Fuel Vehicles'!E121)*(0.35*('CNG Bi-Fuel Vehicles'!B121*'CNG Bi-Fuel Vehicles'!C121)))/10^6)</f>
        <v/>
      </c>
      <c r="H121" s="12" t="str">
        <f t="shared" si="3"/>
        <v/>
      </c>
    </row>
    <row r="122" spans="1:8" x14ac:dyDescent="0.3">
      <c r="A122" t="str">
        <f>'Emission Assumption Summary'!A122</f>
        <v/>
      </c>
      <c r="B122" s="11" t="str">
        <f>IF(A122="","",'Summary Sheet'!T122)</f>
        <v/>
      </c>
      <c r="C122" s="10" t="str">
        <f>IF(A122="","",C121+(C121*Assumptions!$B$17))</f>
        <v/>
      </c>
      <c r="D122" s="8" t="str">
        <f>IF(A122="","",D121+(D121*Assumptions!$B$11))</f>
        <v/>
      </c>
      <c r="E122" s="8" t="str">
        <f>IF(A122="","",E121+(E121*Assumptions!$B$11))</f>
        <v/>
      </c>
      <c r="F122" s="12" t="str">
        <f t="shared" si="2"/>
        <v/>
      </c>
      <c r="G122" s="10" t="str">
        <f>IF(A122="","",(('Emissions Factors'!$B$3/'CNG Bi-Fuel Vehicles'!E122)*(0.35*('CNG Bi-Fuel Vehicles'!B122*'CNG Bi-Fuel Vehicles'!C122)))/10^6)</f>
        <v/>
      </c>
      <c r="H122" s="12" t="str">
        <f t="shared" si="3"/>
        <v/>
      </c>
    </row>
    <row r="123" spans="1:8" x14ac:dyDescent="0.3">
      <c r="A123" t="str">
        <f>'Emission Assumption Summary'!A123</f>
        <v/>
      </c>
      <c r="B123" s="11" t="str">
        <f>IF(A123="","",'Summary Sheet'!T123)</f>
        <v/>
      </c>
      <c r="C123" s="10" t="str">
        <f>IF(A123="","",C122+(C122*Assumptions!$B$17))</f>
        <v/>
      </c>
      <c r="D123" s="8" t="str">
        <f>IF(A123="","",D122+(D122*Assumptions!$B$11))</f>
        <v/>
      </c>
      <c r="E123" s="8" t="str">
        <f>IF(A123="","",E122+(E122*Assumptions!$B$11))</f>
        <v/>
      </c>
      <c r="F123" s="12" t="str">
        <f t="shared" si="2"/>
        <v/>
      </c>
      <c r="G123" s="10" t="str">
        <f>IF(A123="","",(('Emissions Factors'!$B$3/'CNG Bi-Fuel Vehicles'!E123)*(0.35*('CNG Bi-Fuel Vehicles'!B123*'CNG Bi-Fuel Vehicles'!C123)))/10^6)</f>
        <v/>
      </c>
      <c r="H123" s="12" t="str">
        <f t="shared" si="3"/>
        <v/>
      </c>
    </row>
    <row r="124" spans="1:8" x14ac:dyDescent="0.3">
      <c r="A124" t="str">
        <f>'Emission Assumption Summary'!A124</f>
        <v/>
      </c>
      <c r="B124" s="11" t="str">
        <f>IF(A124="","",'Summary Sheet'!T124)</f>
        <v/>
      </c>
      <c r="C124" s="10" t="str">
        <f>IF(A124="","",C123+(C123*Assumptions!$B$17))</f>
        <v/>
      </c>
      <c r="D124" s="8" t="str">
        <f>IF(A124="","",D123+(D123*Assumptions!$B$11))</f>
        <v/>
      </c>
      <c r="E124" s="8" t="str">
        <f>IF(A124="","",E123+(E123*Assumptions!$B$11))</f>
        <v/>
      </c>
      <c r="F124" s="12" t="str">
        <f t="shared" si="2"/>
        <v/>
      </c>
      <c r="G124" s="10" t="str">
        <f>IF(A124="","",(('Emissions Factors'!$B$3/'CNG Bi-Fuel Vehicles'!E124)*(0.35*('CNG Bi-Fuel Vehicles'!B124*'CNG Bi-Fuel Vehicles'!C124)))/10^6)</f>
        <v/>
      </c>
      <c r="H124" s="12" t="str">
        <f t="shared" si="3"/>
        <v/>
      </c>
    </row>
    <row r="125" spans="1:8" x14ac:dyDescent="0.3">
      <c r="A125" t="str">
        <f>'Emission Assumption Summary'!A125</f>
        <v/>
      </c>
      <c r="B125" s="11" t="str">
        <f>IF(A125="","",'Summary Sheet'!T125)</f>
        <v/>
      </c>
      <c r="C125" s="10" t="str">
        <f>IF(A125="","",C124+(C124*Assumptions!$B$17))</f>
        <v/>
      </c>
      <c r="D125" s="8" t="str">
        <f>IF(A125="","",D124+(D124*Assumptions!$B$11))</f>
        <v/>
      </c>
      <c r="E125" s="8" t="str">
        <f>IF(A125="","",E124+(E124*Assumptions!$B$11))</f>
        <v/>
      </c>
      <c r="F125" s="12" t="str">
        <f t="shared" si="2"/>
        <v/>
      </c>
      <c r="G125" s="10" t="str">
        <f>IF(A125="","",(('Emissions Factors'!$B$3/'CNG Bi-Fuel Vehicles'!E125)*(0.35*('CNG Bi-Fuel Vehicles'!B125*'CNG Bi-Fuel Vehicles'!C125)))/10^6)</f>
        <v/>
      </c>
      <c r="H125" s="12" t="str">
        <f t="shared" si="3"/>
        <v/>
      </c>
    </row>
    <row r="126" spans="1:8" x14ac:dyDescent="0.3">
      <c r="A126" t="str">
        <f>'Emission Assumption Summary'!A126</f>
        <v/>
      </c>
      <c r="B126" s="11" t="str">
        <f>IF(A126="","",'Summary Sheet'!T126)</f>
        <v/>
      </c>
      <c r="C126" s="10" t="str">
        <f>IF(A126="","",C125+(C125*Assumptions!$B$17))</f>
        <v/>
      </c>
      <c r="D126" s="8" t="str">
        <f>IF(A126="","",D125+(D125*Assumptions!$B$11))</f>
        <v/>
      </c>
      <c r="E126" s="8" t="str">
        <f>IF(A126="","",E125+(E125*Assumptions!$B$11))</f>
        <v/>
      </c>
      <c r="F126" s="12" t="str">
        <f t="shared" si="2"/>
        <v/>
      </c>
      <c r="G126" s="10" t="str">
        <f>IF(A126="","",(('Emissions Factors'!$B$3/'CNG Bi-Fuel Vehicles'!E126)*(0.35*('CNG Bi-Fuel Vehicles'!B126*'CNG Bi-Fuel Vehicles'!C126)))/10^6)</f>
        <v/>
      </c>
      <c r="H126" s="12" t="str">
        <f t="shared" si="3"/>
        <v/>
      </c>
    </row>
    <row r="127" spans="1:8" x14ac:dyDescent="0.3">
      <c r="A127" t="str">
        <f>'Emission Assumption Summary'!A127</f>
        <v/>
      </c>
      <c r="B127" s="11" t="str">
        <f>IF(A127="","",'Summary Sheet'!T127)</f>
        <v/>
      </c>
      <c r="C127" s="10" t="str">
        <f>IF(A127="","",C126+(C126*Assumptions!$B$17))</f>
        <v/>
      </c>
      <c r="D127" s="8" t="str">
        <f>IF(A127="","",D126+(D126*Assumptions!$B$11))</f>
        <v/>
      </c>
      <c r="E127" s="8" t="str">
        <f>IF(A127="","",E126+(E126*Assumptions!$B$11))</f>
        <v/>
      </c>
      <c r="F127" s="12" t="str">
        <f t="shared" si="2"/>
        <v/>
      </c>
      <c r="G127" s="10" t="str">
        <f>IF(A127="","",(('Emissions Factors'!$B$3/'CNG Bi-Fuel Vehicles'!E127)*(0.35*('CNG Bi-Fuel Vehicles'!B127*'CNG Bi-Fuel Vehicles'!C127)))/10^6)</f>
        <v/>
      </c>
      <c r="H127" s="12" t="str">
        <f t="shared" si="3"/>
        <v/>
      </c>
    </row>
    <row r="128" spans="1:8" x14ac:dyDescent="0.3">
      <c r="A128" t="str">
        <f>'Emission Assumption Summary'!A128</f>
        <v/>
      </c>
      <c r="B128" s="11" t="str">
        <f>IF(A128="","",'Summary Sheet'!T128)</f>
        <v/>
      </c>
      <c r="C128" s="10" t="str">
        <f>IF(A128="","",C127+(C127*Assumptions!$B$17))</f>
        <v/>
      </c>
      <c r="D128" s="8" t="str">
        <f>IF(A128="","",D127+(D127*Assumptions!$B$11))</f>
        <v/>
      </c>
      <c r="E128" s="8" t="str">
        <f>IF(A128="","",E127+(E127*Assumptions!$B$11))</f>
        <v/>
      </c>
      <c r="F128" s="12" t="str">
        <f t="shared" si="2"/>
        <v/>
      </c>
      <c r="G128" s="10" t="str">
        <f>IF(A128="","",(('Emissions Factors'!$B$3/'CNG Bi-Fuel Vehicles'!E128)*(0.35*('CNG Bi-Fuel Vehicles'!B128*'CNG Bi-Fuel Vehicles'!C128)))/10^6)</f>
        <v/>
      </c>
      <c r="H128" s="12" t="str">
        <f t="shared" si="3"/>
        <v/>
      </c>
    </row>
    <row r="129" spans="1:8" x14ac:dyDescent="0.3">
      <c r="A129" t="str">
        <f>'Emission Assumption Summary'!A129</f>
        <v/>
      </c>
      <c r="B129" s="11" t="str">
        <f>IF(A129="","",'Summary Sheet'!T129)</f>
        <v/>
      </c>
      <c r="C129" s="10" t="str">
        <f>IF(A129="","",C128+(C128*Assumptions!$B$17))</f>
        <v/>
      </c>
      <c r="D129" s="8" t="str">
        <f>IF(A129="","",D128+(D128*Assumptions!$B$11))</f>
        <v/>
      </c>
      <c r="E129" s="8" t="str">
        <f>IF(A129="","",E128+(E128*Assumptions!$B$11))</f>
        <v/>
      </c>
      <c r="F129" s="12" t="str">
        <f t="shared" si="2"/>
        <v/>
      </c>
      <c r="G129" s="10" t="str">
        <f>IF(A129="","",(('Emissions Factors'!$B$3/'CNG Bi-Fuel Vehicles'!E129)*(0.35*('CNG Bi-Fuel Vehicles'!B129*'CNG Bi-Fuel Vehicles'!C129)))/10^6)</f>
        <v/>
      </c>
      <c r="H129" s="12" t="str">
        <f t="shared" si="3"/>
        <v/>
      </c>
    </row>
    <row r="130" spans="1:8" x14ac:dyDescent="0.3">
      <c r="A130" t="str">
        <f>'Emission Assumption Summary'!A130</f>
        <v/>
      </c>
      <c r="B130" s="11" t="str">
        <f>IF(A130="","",'Summary Sheet'!T130)</f>
        <v/>
      </c>
      <c r="C130" s="10" t="str">
        <f>IF(A130="","",C129+(C129*Assumptions!$B$17))</f>
        <v/>
      </c>
      <c r="D130" s="8" t="str">
        <f>IF(A130="","",D129+(D129*Assumptions!$B$11))</f>
        <v/>
      </c>
      <c r="E130" s="8" t="str">
        <f>IF(A130="","",E129+(E129*Assumptions!$B$11))</f>
        <v/>
      </c>
      <c r="F130" s="12" t="str">
        <f t="shared" ref="F130:F193" si="4">IF(A130="","",((((((0.65*(B130*C130))/D130)*127.67)/100*0.005306))))</f>
        <v/>
      </c>
      <c r="G130" s="10" t="str">
        <f>IF(A130="","",(('Emissions Factors'!$B$3/'CNG Bi-Fuel Vehicles'!E130)*(0.35*('CNG Bi-Fuel Vehicles'!B130*'CNG Bi-Fuel Vehicles'!C130)))/10^6)</f>
        <v/>
      </c>
      <c r="H130" s="12" t="str">
        <f t="shared" si="3"/>
        <v/>
      </c>
    </row>
    <row r="131" spans="1:8" x14ac:dyDescent="0.3">
      <c r="A131" t="str">
        <f>'Emission Assumption Summary'!A131</f>
        <v/>
      </c>
      <c r="B131" s="11" t="str">
        <f>IF(A131="","",'Summary Sheet'!T131)</f>
        <v/>
      </c>
      <c r="C131" s="10" t="str">
        <f>IF(A131="","",C130+(C130*Assumptions!$B$17))</f>
        <v/>
      </c>
      <c r="D131" s="8" t="str">
        <f>IF(A131="","",D130+(D130*Assumptions!$B$11))</f>
        <v/>
      </c>
      <c r="E131" s="8" t="str">
        <f>IF(A131="","",E130+(E130*Assumptions!$B$11))</f>
        <v/>
      </c>
      <c r="F131" s="12" t="str">
        <f t="shared" si="4"/>
        <v/>
      </c>
      <c r="G131" s="10" t="str">
        <f>IF(A131="","",(('Emissions Factors'!$B$3/'CNG Bi-Fuel Vehicles'!E131)*(0.35*('CNG Bi-Fuel Vehicles'!B131*'CNG Bi-Fuel Vehicles'!C131)))/10^6)</f>
        <v/>
      </c>
      <c r="H131" s="12" t="str">
        <f t="shared" ref="H131:H194" si="5">IF(A131="","",G131+F131)</f>
        <v/>
      </c>
    </row>
    <row r="132" spans="1:8" x14ac:dyDescent="0.3">
      <c r="A132" t="str">
        <f>'Emission Assumption Summary'!A132</f>
        <v/>
      </c>
      <c r="B132" s="11" t="str">
        <f>IF(A132="","",'Summary Sheet'!T132)</f>
        <v/>
      </c>
      <c r="C132" s="10" t="str">
        <f>IF(A132="","",C131+(C131*Assumptions!$B$17))</f>
        <v/>
      </c>
      <c r="D132" s="8" t="str">
        <f>IF(A132="","",D131+(D131*Assumptions!$B$11))</f>
        <v/>
      </c>
      <c r="E132" s="8" t="str">
        <f>IF(A132="","",E131+(E131*Assumptions!$B$11))</f>
        <v/>
      </c>
      <c r="F132" s="12" t="str">
        <f t="shared" si="4"/>
        <v/>
      </c>
      <c r="G132" s="10" t="str">
        <f>IF(A132="","",(('Emissions Factors'!$B$3/'CNG Bi-Fuel Vehicles'!E132)*(0.35*('CNG Bi-Fuel Vehicles'!B132*'CNG Bi-Fuel Vehicles'!C132)))/10^6)</f>
        <v/>
      </c>
      <c r="H132" s="12" t="str">
        <f t="shared" si="5"/>
        <v/>
      </c>
    </row>
    <row r="133" spans="1:8" x14ac:dyDescent="0.3">
      <c r="A133" t="str">
        <f>'Emission Assumption Summary'!A133</f>
        <v/>
      </c>
      <c r="B133" s="11" t="str">
        <f>IF(A133="","",'Summary Sheet'!T133)</f>
        <v/>
      </c>
      <c r="C133" s="10" t="str">
        <f>IF(A133="","",C132+(C132*Assumptions!$B$17))</f>
        <v/>
      </c>
      <c r="D133" s="8" t="str">
        <f>IF(A133="","",D132+(D132*Assumptions!$B$11))</f>
        <v/>
      </c>
      <c r="E133" s="8" t="str">
        <f>IF(A133="","",E132+(E132*Assumptions!$B$11))</f>
        <v/>
      </c>
      <c r="F133" s="12" t="str">
        <f t="shared" si="4"/>
        <v/>
      </c>
      <c r="G133" s="10" t="str">
        <f>IF(A133="","",(('Emissions Factors'!$B$3/'CNG Bi-Fuel Vehicles'!E133)*(0.35*('CNG Bi-Fuel Vehicles'!B133*'CNG Bi-Fuel Vehicles'!C133)))/10^6)</f>
        <v/>
      </c>
      <c r="H133" s="12" t="str">
        <f t="shared" si="5"/>
        <v/>
      </c>
    </row>
    <row r="134" spans="1:8" x14ac:dyDescent="0.3">
      <c r="A134" t="str">
        <f>'Emission Assumption Summary'!A134</f>
        <v/>
      </c>
      <c r="B134" s="11" t="str">
        <f>IF(A134="","",'Summary Sheet'!T134)</f>
        <v/>
      </c>
      <c r="C134" s="10" t="str">
        <f>IF(A134="","",C133+(C133*Assumptions!$B$17))</f>
        <v/>
      </c>
      <c r="D134" s="8" t="str">
        <f>IF(A134="","",D133+(D133*Assumptions!$B$11))</f>
        <v/>
      </c>
      <c r="E134" s="8" t="str">
        <f>IF(A134="","",E133+(E133*Assumptions!$B$11))</f>
        <v/>
      </c>
      <c r="F134" s="12" t="str">
        <f t="shared" si="4"/>
        <v/>
      </c>
      <c r="G134" s="10" t="str">
        <f>IF(A134="","",(('Emissions Factors'!$B$3/'CNG Bi-Fuel Vehicles'!E134)*(0.35*('CNG Bi-Fuel Vehicles'!B134*'CNG Bi-Fuel Vehicles'!C134)))/10^6)</f>
        <v/>
      </c>
      <c r="H134" s="12" t="str">
        <f t="shared" si="5"/>
        <v/>
      </c>
    </row>
    <row r="135" spans="1:8" x14ac:dyDescent="0.3">
      <c r="A135" t="str">
        <f>'Emission Assumption Summary'!A135</f>
        <v/>
      </c>
      <c r="B135" s="11" t="str">
        <f>IF(A135="","",'Summary Sheet'!T135)</f>
        <v/>
      </c>
      <c r="C135" s="10" t="str">
        <f>IF(A135="","",C134+(C134*Assumptions!$B$17))</f>
        <v/>
      </c>
      <c r="D135" s="8" t="str">
        <f>IF(A135="","",D134+(D134*Assumptions!$B$11))</f>
        <v/>
      </c>
      <c r="E135" s="8" t="str">
        <f>IF(A135="","",E134+(E134*Assumptions!$B$11))</f>
        <v/>
      </c>
      <c r="F135" s="12" t="str">
        <f t="shared" si="4"/>
        <v/>
      </c>
      <c r="G135" s="10" t="str">
        <f>IF(A135="","",(('Emissions Factors'!$B$3/'CNG Bi-Fuel Vehicles'!E135)*(0.35*('CNG Bi-Fuel Vehicles'!B135*'CNG Bi-Fuel Vehicles'!C135)))/10^6)</f>
        <v/>
      </c>
      <c r="H135" s="12" t="str">
        <f t="shared" si="5"/>
        <v/>
      </c>
    </row>
    <row r="136" spans="1:8" x14ac:dyDescent="0.3">
      <c r="A136" t="str">
        <f>'Emission Assumption Summary'!A136</f>
        <v/>
      </c>
      <c r="B136" s="11" t="str">
        <f>IF(A136="","",'Summary Sheet'!T136)</f>
        <v/>
      </c>
      <c r="C136" s="10" t="str">
        <f>IF(A136="","",C135+(C135*Assumptions!$B$17))</f>
        <v/>
      </c>
      <c r="D136" s="8" t="str">
        <f>IF(A136="","",D135+(D135*Assumptions!$B$11))</f>
        <v/>
      </c>
      <c r="E136" s="8" t="str">
        <f>IF(A136="","",E135+(E135*Assumptions!$B$11))</f>
        <v/>
      </c>
      <c r="F136" s="12" t="str">
        <f t="shared" si="4"/>
        <v/>
      </c>
      <c r="G136" s="10" t="str">
        <f>IF(A136="","",(('Emissions Factors'!$B$3/'CNG Bi-Fuel Vehicles'!E136)*(0.35*('CNG Bi-Fuel Vehicles'!B136*'CNG Bi-Fuel Vehicles'!C136)))/10^6)</f>
        <v/>
      </c>
      <c r="H136" s="12" t="str">
        <f t="shared" si="5"/>
        <v/>
      </c>
    </row>
    <row r="137" spans="1:8" x14ac:dyDescent="0.3">
      <c r="A137" t="str">
        <f>'Emission Assumption Summary'!A137</f>
        <v/>
      </c>
      <c r="B137" s="11" t="str">
        <f>IF(A137="","",'Summary Sheet'!T137)</f>
        <v/>
      </c>
      <c r="C137" s="10" t="str">
        <f>IF(A137="","",C136+(C136*Assumptions!$B$17))</f>
        <v/>
      </c>
      <c r="D137" s="8" t="str">
        <f>IF(A137="","",D136+(D136*Assumptions!$B$11))</f>
        <v/>
      </c>
      <c r="E137" s="8" t="str">
        <f>IF(A137="","",E136+(E136*Assumptions!$B$11))</f>
        <v/>
      </c>
      <c r="F137" s="12" t="str">
        <f t="shared" si="4"/>
        <v/>
      </c>
      <c r="G137" s="10" t="str">
        <f>IF(A137="","",(('Emissions Factors'!$B$3/'CNG Bi-Fuel Vehicles'!E137)*(0.35*('CNG Bi-Fuel Vehicles'!B137*'CNG Bi-Fuel Vehicles'!C137)))/10^6)</f>
        <v/>
      </c>
      <c r="H137" s="12" t="str">
        <f t="shared" si="5"/>
        <v/>
      </c>
    </row>
    <row r="138" spans="1:8" x14ac:dyDescent="0.3">
      <c r="A138" t="str">
        <f>'Emission Assumption Summary'!A138</f>
        <v/>
      </c>
      <c r="B138" s="11" t="str">
        <f>IF(A138="","",'Summary Sheet'!T138)</f>
        <v/>
      </c>
      <c r="C138" s="10" t="str">
        <f>IF(A138="","",C137+(C137*Assumptions!$B$17))</f>
        <v/>
      </c>
      <c r="D138" s="8" t="str">
        <f>IF(A138="","",D137+(D137*Assumptions!$B$11))</f>
        <v/>
      </c>
      <c r="E138" s="8" t="str">
        <f>IF(A138="","",E137+(E137*Assumptions!$B$11))</f>
        <v/>
      </c>
      <c r="F138" s="12" t="str">
        <f t="shared" si="4"/>
        <v/>
      </c>
      <c r="G138" s="10" t="str">
        <f>IF(A138="","",(('Emissions Factors'!$B$3/'CNG Bi-Fuel Vehicles'!E138)*(0.35*('CNG Bi-Fuel Vehicles'!B138*'CNG Bi-Fuel Vehicles'!C138)))/10^6)</f>
        <v/>
      </c>
      <c r="H138" s="12" t="str">
        <f t="shared" si="5"/>
        <v/>
      </c>
    </row>
    <row r="139" spans="1:8" x14ac:dyDescent="0.3">
      <c r="A139" t="str">
        <f>'Emission Assumption Summary'!A139</f>
        <v/>
      </c>
      <c r="B139" s="11" t="str">
        <f>IF(A139="","",'Summary Sheet'!T139)</f>
        <v/>
      </c>
      <c r="C139" s="10" t="str">
        <f>IF(A139="","",C138+(C138*Assumptions!$B$17))</f>
        <v/>
      </c>
      <c r="D139" s="8" t="str">
        <f>IF(A139="","",D138+(D138*Assumptions!$B$11))</f>
        <v/>
      </c>
      <c r="E139" s="8" t="str">
        <f>IF(A139="","",E138+(E138*Assumptions!$B$11))</f>
        <v/>
      </c>
      <c r="F139" s="12" t="str">
        <f t="shared" si="4"/>
        <v/>
      </c>
      <c r="G139" s="10" t="str">
        <f>IF(A139="","",(('Emissions Factors'!$B$3/'CNG Bi-Fuel Vehicles'!E139)*(0.35*('CNG Bi-Fuel Vehicles'!B139*'CNG Bi-Fuel Vehicles'!C139)))/10^6)</f>
        <v/>
      </c>
      <c r="H139" s="12" t="str">
        <f t="shared" si="5"/>
        <v/>
      </c>
    </row>
    <row r="140" spans="1:8" x14ac:dyDescent="0.3">
      <c r="A140" t="str">
        <f>'Emission Assumption Summary'!A140</f>
        <v/>
      </c>
      <c r="B140" s="11" t="str">
        <f>IF(A140="","",'Summary Sheet'!T140)</f>
        <v/>
      </c>
      <c r="C140" s="10" t="str">
        <f>IF(A140="","",C139+(C139*Assumptions!$B$17))</f>
        <v/>
      </c>
      <c r="D140" s="8" t="str">
        <f>IF(A140="","",D139+(D139*Assumptions!$B$11))</f>
        <v/>
      </c>
      <c r="E140" s="8" t="str">
        <f>IF(A140="","",E139+(E139*Assumptions!$B$11))</f>
        <v/>
      </c>
      <c r="F140" s="12" t="str">
        <f t="shared" si="4"/>
        <v/>
      </c>
      <c r="G140" s="10" t="str">
        <f>IF(A140="","",(('Emissions Factors'!$B$3/'CNG Bi-Fuel Vehicles'!E140)*(0.35*('CNG Bi-Fuel Vehicles'!B140*'CNG Bi-Fuel Vehicles'!C140)))/10^6)</f>
        <v/>
      </c>
      <c r="H140" s="12" t="str">
        <f t="shared" si="5"/>
        <v/>
      </c>
    </row>
    <row r="141" spans="1:8" x14ac:dyDescent="0.3">
      <c r="A141" t="str">
        <f>'Emission Assumption Summary'!A141</f>
        <v/>
      </c>
      <c r="B141" s="11" t="str">
        <f>IF(A141="","",'Summary Sheet'!T141)</f>
        <v/>
      </c>
      <c r="C141" s="10" t="str">
        <f>IF(A141="","",C140+(C140*Assumptions!$B$17))</f>
        <v/>
      </c>
      <c r="D141" s="8" t="str">
        <f>IF(A141="","",D140+(D140*Assumptions!$B$11))</f>
        <v/>
      </c>
      <c r="E141" s="8" t="str">
        <f>IF(A141="","",E140+(E140*Assumptions!$B$11))</f>
        <v/>
      </c>
      <c r="F141" s="12" t="str">
        <f t="shared" si="4"/>
        <v/>
      </c>
      <c r="G141" s="10" t="str">
        <f>IF(A141="","",(('Emissions Factors'!$B$3/'CNG Bi-Fuel Vehicles'!E141)*(0.35*('CNG Bi-Fuel Vehicles'!B141*'CNG Bi-Fuel Vehicles'!C141)))/10^6)</f>
        <v/>
      </c>
      <c r="H141" s="12" t="str">
        <f t="shared" si="5"/>
        <v/>
      </c>
    </row>
    <row r="142" spans="1:8" x14ac:dyDescent="0.3">
      <c r="A142" t="str">
        <f>'Emission Assumption Summary'!A142</f>
        <v/>
      </c>
      <c r="B142" s="11" t="str">
        <f>IF(A142="","",'Summary Sheet'!T142)</f>
        <v/>
      </c>
      <c r="C142" s="10" t="str">
        <f>IF(A142="","",C141+(C141*Assumptions!$B$17))</f>
        <v/>
      </c>
      <c r="D142" s="8" t="str">
        <f>IF(A142="","",D141+(D141*Assumptions!$B$11))</f>
        <v/>
      </c>
      <c r="E142" s="8" t="str">
        <f>IF(A142="","",E141+(E141*Assumptions!$B$11))</f>
        <v/>
      </c>
      <c r="F142" s="12" t="str">
        <f t="shared" si="4"/>
        <v/>
      </c>
      <c r="G142" s="10" t="str">
        <f>IF(A142="","",(('Emissions Factors'!$B$3/'CNG Bi-Fuel Vehicles'!E142)*(0.35*('CNG Bi-Fuel Vehicles'!B142*'CNG Bi-Fuel Vehicles'!C142)))/10^6)</f>
        <v/>
      </c>
      <c r="H142" s="12" t="str">
        <f t="shared" si="5"/>
        <v/>
      </c>
    </row>
    <row r="143" spans="1:8" x14ac:dyDescent="0.3">
      <c r="A143" t="str">
        <f>'Emission Assumption Summary'!A143</f>
        <v/>
      </c>
      <c r="B143" s="11" t="str">
        <f>IF(A143="","",'Summary Sheet'!T143)</f>
        <v/>
      </c>
      <c r="C143" s="10" t="str">
        <f>IF(A143="","",C142+(C142*Assumptions!$B$17))</f>
        <v/>
      </c>
      <c r="D143" s="8" t="str">
        <f>IF(A143="","",D142+(D142*Assumptions!$B$11))</f>
        <v/>
      </c>
      <c r="E143" s="8" t="str">
        <f>IF(A143="","",E142+(E142*Assumptions!$B$11))</f>
        <v/>
      </c>
      <c r="F143" s="12" t="str">
        <f t="shared" si="4"/>
        <v/>
      </c>
      <c r="G143" s="10" t="str">
        <f>IF(A143="","",(('Emissions Factors'!$B$3/'CNG Bi-Fuel Vehicles'!E143)*(0.35*('CNG Bi-Fuel Vehicles'!B143*'CNG Bi-Fuel Vehicles'!C143)))/10^6)</f>
        <v/>
      </c>
      <c r="H143" s="12" t="str">
        <f t="shared" si="5"/>
        <v/>
      </c>
    </row>
    <row r="144" spans="1:8" x14ac:dyDescent="0.3">
      <c r="A144" t="str">
        <f>'Emission Assumption Summary'!A144</f>
        <v/>
      </c>
      <c r="B144" s="11" t="str">
        <f>IF(A144="","",'Summary Sheet'!T144)</f>
        <v/>
      </c>
      <c r="C144" s="10" t="str">
        <f>IF(A144="","",C143+(C143*Assumptions!$B$17))</f>
        <v/>
      </c>
      <c r="D144" s="8" t="str">
        <f>IF(A144="","",D143+(D143*Assumptions!$B$11))</f>
        <v/>
      </c>
      <c r="E144" s="8" t="str">
        <f>IF(A144="","",E143+(E143*Assumptions!$B$11))</f>
        <v/>
      </c>
      <c r="F144" s="12" t="str">
        <f t="shared" si="4"/>
        <v/>
      </c>
      <c r="G144" s="10" t="str">
        <f>IF(A144="","",(('Emissions Factors'!$B$3/'CNG Bi-Fuel Vehicles'!E144)*(0.35*('CNG Bi-Fuel Vehicles'!B144*'CNG Bi-Fuel Vehicles'!C144)))/10^6)</f>
        <v/>
      </c>
      <c r="H144" s="12" t="str">
        <f t="shared" si="5"/>
        <v/>
      </c>
    </row>
    <row r="145" spans="1:8" x14ac:dyDescent="0.3">
      <c r="A145" t="str">
        <f>'Emission Assumption Summary'!A145</f>
        <v/>
      </c>
      <c r="B145" s="11" t="str">
        <f>IF(A145="","",'Summary Sheet'!T145)</f>
        <v/>
      </c>
      <c r="C145" s="10" t="str">
        <f>IF(A145="","",C144+(C144*Assumptions!$B$17))</f>
        <v/>
      </c>
      <c r="D145" s="8" t="str">
        <f>IF(A145="","",D144+(D144*Assumptions!$B$11))</f>
        <v/>
      </c>
      <c r="E145" s="8" t="str">
        <f>IF(A145="","",E144+(E144*Assumptions!$B$11))</f>
        <v/>
      </c>
      <c r="F145" s="12" t="str">
        <f t="shared" si="4"/>
        <v/>
      </c>
      <c r="G145" s="10" t="str">
        <f>IF(A145="","",(('Emissions Factors'!$B$3/'CNG Bi-Fuel Vehicles'!E145)*(0.35*('CNG Bi-Fuel Vehicles'!B145*'CNG Bi-Fuel Vehicles'!C145)))/10^6)</f>
        <v/>
      </c>
      <c r="H145" s="12" t="str">
        <f t="shared" si="5"/>
        <v/>
      </c>
    </row>
    <row r="146" spans="1:8" x14ac:dyDescent="0.3">
      <c r="A146" t="str">
        <f>'Emission Assumption Summary'!A146</f>
        <v/>
      </c>
      <c r="B146" s="11" t="str">
        <f>IF(A146="","",'Summary Sheet'!T146)</f>
        <v/>
      </c>
      <c r="C146" s="10" t="str">
        <f>IF(A146="","",C145+(C145*Assumptions!$B$17))</f>
        <v/>
      </c>
      <c r="D146" s="8" t="str">
        <f>IF(A146="","",D145+(D145*Assumptions!$B$11))</f>
        <v/>
      </c>
      <c r="E146" s="8" t="str">
        <f>IF(A146="","",E145+(E145*Assumptions!$B$11))</f>
        <v/>
      </c>
      <c r="F146" s="12" t="str">
        <f t="shared" si="4"/>
        <v/>
      </c>
      <c r="G146" s="10" t="str">
        <f>IF(A146="","",(('Emissions Factors'!$B$3/'CNG Bi-Fuel Vehicles'!E146)*(0.35*('CNG Bi-Fuel Vehicles'!B146*'CNG Bi-Fuel Vehicles'!C146)))/10^6)</f>
        <v/>
      </c>
      <c r="H146" s="12" t="str">
        <f t="shared" si="5"/>
        <v/>
      </c>
    </row>
    <row r="147" spans="1:8" x14ac:dyDescent="0.3">
      <c r="A147" t="str">
        <f>'Emission Assumption Summary'!A147</f>
        <v/>
      </c>
      <c r="B147" s="11" t="str">
        <f>IF(A147="","",'Summary Sheet'!T147)</f>
        <v/>
      </c>
      <c r="C147" s="10" t="str">
        <f>IF(A147="","",C146+(C146*Assumptions!$B$17))</f>
        <v/>
      </c>
      <c r="D147" s="8" t="str">
        <f>IF(A147="","",D146+(D146*Assumptions!$B$11))</f>
        <v/>
      </c>
      <c r="E147" s="8" t="str">
        <f>IF(A147="","",E146+(E146*Assumptions!$B$11))</f>
        <v/>
      </c>
      <c r="F147" s="12" t="str">
        <f t="shared" si="4"/>
        <v/>
      </c>
      <c r="G147" s="10" t="str">
        <f>IF(A147="","",(('Emissions Factors'!$B$3/'CNG Bi-Fuel Vehicles'!E147)*(0.35*('CNG Bi-Fuel Vehicles'!B147*'CNG Bi-Fuel Vehicles'!C147)))/10^6)</f>
        <v/>
      </c>
      <c r="H147" s="12" t="str">
        <f t="shared" si="5"/>
        <v/>
      </c>
    </row>
    <row r="148" spans="1:8" x14ac:dyDescent="0.3">
      <c r="A148" t="str">
        <f>'Emission Assumption Summary'!A148</f>
        <v/>
      </c>
      <c r="B148" s="11" t="str">
        <f>IF(A148="","",'Summary Sheet'!T148)</f>
        <v/>
      </c>
      <c r="C148" s="10" t="str">
        <f>IF(A148="","",C147+(C147*Assumptions!$B$17))</f>
        <v/>
      </c>
      <c r="D148" s="8" t="str">
        <f>IF(A148="","",D147+(D147*Assumptions!$B$11))</f>
        <v/>
      </c>
      <c r="E148" s="8" t="str">
        <f>IF(A148="","",E147+(E147*Assumptions!$B$11))</f>
        <v/>
      </c>
      <c r="F148" s="12" t="str">
        <f t="shared" si="4"/>
        <v/>
      </c>
      <c r="G148" s="10" t="str">
        <f>IF(A148="","",(('Emissions Factors'!$B$3/'CNG Bi-Fuel Vehicles'!E148)*(0.35*('CNG Bi-Fuel Vehicles'!B148*'CNG Bi-Fuel Vehicles'!C148)))/10^6)</f>
        <v/>
      </c>
      <c r="H148" s="12" t="str">
        <f t="shared" si="5"/>
        <v/>
      </c>
    </row>
    <row r="149" spans="1:8" x14ac:dyDescent="0.3">
      <c r="A149" t="str">
        <f>'Emission Assumption Summary'!A149</f>
        <v/>
      </c>
      <c r="B149" s="11" t="str">
        <f>IF(A149="","",'Summary Sheet'!T149)</f>
        <v/>
      </c>
      <c r="C149" s="10" t="str">
        <f>IF(A149="","",C148+(C148*Assumptions!$B$17))</f>
        <v/>
      </c>
      <c r="D149" s="8" t="str">
        <f>IF(A149="","",D148+(D148*Assumptions!$B$11))</f>
        <v/>
      </c>
      <c r="E149" s="8" t="str">
        <f>IF(A149="","",E148+(E148*Assumptions!$B$11))</f>
        <v/>
      </c>
      <c r="F149" s="12" t="str">
        <f t="shared" si="4"/>
        <v/>
      </c>
      <c r="G149" s="10" t="str">
        <f>IF(A149="","",(('Emissions Factors'!$B$3/'CNG Bi-Fuel Vehicles'!E149)*(0.35*('CNG Bi-Fuel Vehicles'!B149*'CNG Bi-Fuel Vehicles'!C149)))/10^6)</f>
        <v/>
      </c>
      <c r="H149" s="12" t="str">
        <f t="shared" si="5"/>
        <v/>
      </c>
    </row>
    <row r="150" spans="1:8" x14ac:dyDescent="0.3">
      <c r="A150" t="str">
        <f>'Emission Assumption Summary'!A150</f>
        <v/>
      </c>
      <c r="B150" s="11" t="str">
        <f>IF(A150="","",'Summary Sheet'!T150)</f>
        <v/>
      </c>
      <c r="C150" s="10" t="str">
        <f>IF(A150="","",C149+(C149*Assumptions!$B$17))</f>
        <v/>
      </c>
      <c r="D150" s="8" t="str">
        <f>IF(A150="","",D149+(D149*Assumptions!$B$11))</f>
        <v/>
      </c>
      <c r="E150" s="8" t="str">
        <f>IF(A150="","",E149+(E149*Assumptions!$B$11))</f>
        <v/>
      </c>
      <c r="F150" s="12" t="str">
        <f t="shared" si="4"/>
        <v/>
      </c>
      <c r="G150" s="10" t="str">
        <f>IF(A150="","",(('Emissions Factors'!$B$3/'CNG Bi-Fuel Vehicles'!E150)*(0.35*('CNG Bi-Fuel Vehicles'!B150*'CNG Bi-Fuel Vehicles'!C150)))/10^6)</f>
        <v/>
      </c>
      <c r="H150" s="12" t="str">
        <f t="shared" si="5"/>
        <v/>
      </c>
    </row>
    <row r="151" spans="1:8" x14ac:dyDescent="0.3">
      <c r="A151" t="str">
        <f>'Emission Assumption Summary'!A151</f>
        <v/>
      </c>
      <c r="B151" s="11" t="str">
        <f>IF(A151="","",'Summary Sheet'!T151)</f>
        <v/>
      </c>
      <c r="C151" s="10" t="str">
        <f>IF(A151="","",C150+(C150*Assumptions!$B$17))</f>
        <v/>
      </c>
      <c r="D151" s="8" t="str">
        <f>IF(A151="","",D150+(D150*Assumptions!$B$11))</f>
        <v/>
      </c>
      <c r="E151" s="8" t="str">
        <f>IF(A151="","",E150+(E150*Assumptions!$B$11))</f>
        <v/>
      </c>
      <c r="F151" s="12" t="str">
        <f t="shared" si="4"/>
        <v/>
      </c>
      <c r="G151" s="10" t="str">
        <f>IF(A151="","",(('Emissions Factors'!$B$3/'CNG Bi-Fuel Vehicles'!E151)*(0.35*('CNG Bi-Fuel Vehicles'!B151*'CNG Bi-Fuel Vehicles'!C151)))/10^6)</f>
        <v/>
      </c>
      <c r="H151" s="12" t="str">
        <f t="shared" si="5"/>
        <v/>
      </c>
    </row>
    <row r="152" spans="1:8" x14ac:dyDescent="0.3">
      <c r="A152" t="str">
        <f>'Emission Assumption Summary'!A152</f>
        <v/>
      </c>
      <c r="B152" s="11" t="str">
        <f>IF(A152="","",'Summary Sheet'!T152)</f>
        <v/>
      </c>
      <c r="C152" s="10" t="str">
        <f>IF(A152="","",C151+(C151*Assumptions!$B$17))</f>
        <v/>
      </c>
      <c r="D152" s="8" t="str">
        <f>IF(A152="","",D151+(D151*Assumptions!$B$11))</f>
        <v/>
      </c>
      <c r="E152" s="8" t="str">
        <f>IF(A152="","",E151+(E151*Assumptions!$B$11))</f>
        <v/>
      </c>
      <c r="F152" s="12" t="str">
        <f t="shared" si="4"/>
        <v/>
      </c>
      <c r="G152" s="10" t="str">
        <f>IF(A152="","",(('Emissions Factors'!$B$3/'CNG Bi-Fuel Vehicles'!E152)*(0.35*('CNG Bi-Fuel Vehicles'!B152*'CNG Bi-Fuel Vehicles'!C152)))/10^6)</f>
        <v/>
      </c>
      <c r="H152" s="12" t="str">
        <f t="shared" si="5"/>
        <v/>
      </c>
    </row>
    <row r="153" spans="1:8" x14ac:dyDescent="0.3">
      <c r="A153" t="str">
        <f>'Emission Assumption Summary'!A153</f>
        <v/>
      </c>
      <c r="B153" s="11" t="str">
        <f>IF(A153="","",'Summary Sheet'!T153)</f>
        <v/>
      </c>
      <c r="C153" s="10" t="str">
        <f>IF(A153="","",C152+(C152*Assumptions!$B$17))</f>
        <v/>
      </c>
      <c r="D153" s="8" t="str">
        <f>IF(A153="","",D152+(D152*Assumptions!$B$11))</f>
        <v/>
      </c>
      <c r="E153" s="8" t="str">
        <f>IF(A153="","",E152+(E152*Assumptions!$B$11))</f>
        <v/>
      </c>
      <c r="F153" s="12" t="str">
        <f t="shared" si="4"/>
        <v/>
      </c>
      <c r="G153" s="10" t="str">
        <f>IF(A153="","",(('Emissions Factors'!$B$3/'CNG Bi-Fuel Vehicles'!E153)*(0.35*('CNG Bi-Fuel Vehicles'!B153*'CNG Bi-Fuel Vehicles'!C153)))/10^6)</f>
        <v/>
      </c>
      <c r="H153" s="12" t="str">
        <f t="shared" si="5"/>
        <v/>
      </c>
    </row>
    <row r="154" spans="1:8" x14ac:dyDescent="0.3">
      <c r="A154" t="str">
        <f>'Emission Assumption Summary'!A154</f>
        <v/>
      </c>
      <c r="B154" s="11" t="str">
        <f>IF(A154="","",'Summary Sheet'!T154)</f>
        <v/>
      </c>
      <c r="C154" s="10" t="str">
        <f>IF(A154="","",C153+(C153*Assumptions!$B$17))</f>
        <v/>
      </c>
      <c r="D154" s="8" t="str">
        <f>IF(A154="","",D153+(D153*Assumptions!$B$11))</f>
        <v/>
      </c>
      <c r="E154" s="8" t="str">
        <f>IF(A154="","",E153+(E153*Assumptions!$B$11))</f>
        <v/>
      </c>
      <c r="F154" s="12" t="str">
        <f t="shared" si="4"/>
        <v/>
      </c>
      <c r="G154" s="10" t="str">
        <f>IF(A154="","",(('Emissions Factors'!$B$3/'CNG Bi-Fuel Vehicles'!E154)*(0.35*('CNG Bi-Fuel Vehicles'!B154*'CNG Bi-Fuel Vehicles'!C154)))/10^6)</f>
        <v/>
      </c>
      <c r="H154" s="12" t="str">
        <f t="shared" si="5"/>
        <v/>
      </c>
    </row>
    <row r="155" spans="1:8" x14ac:dyDescent="0.3">
      <c r="A155" t="str">
        <f>'Emission Assumption Summary'!A155</f>
        <v/>
      </c>
      <c r="B155" s="11" t="str">
        <f>IF(A155="","",'Summary Sheet'!T155)</f>
        <v/>
      </c>
      <c r="C155" s="10" t="str">
        <f>IF(A155="","",C154+(C154*Assumptions!$B$17))</f>
        <v/>
      </c>
      <c r="D155" s="8" t="str">
        <f>IF(A155="","",D154+(D154*Assumptions!$B$11))</f>
        <v/>
      </c>
      <c r="E155" s="8" t="str">
        <f>IF(A155="","",E154+(E154*Assumptions!$B$11))</f>
        <v/>
      </c>
      <c r="F155" s="12" t="str">
        <f t="shared" si="4"/>
        <v/>
      </c>
      <c r="G155" s="10" t="str">
        <f>IF(A155="","",(('Emissions Factors'!$B$3/'CNG Bi-Fuel Vehicles'!E155)*(0.35*('CNG Bi-Fuel Vehicles'!B155*'CNG Bi-Fuel Vehicles'!C155)))/10^6)</f>
        <v/>
      </c>
      <c r="H155" s="12" t="str">
        <f t="shared" si="5"/>
        <v/>
      </c>
    </row>
    <row r="156" spans="1:8" x14ac:dyDescent="0.3">
      <c r="A156" t="str">
        <f>'Emission Assumption Summary'!A156</f>
        <v/>
      </c>
      <c r="B156" s="11" t="str">
        <f>IF(A156="","",'Summary Sheet'!T156)</f>
        <v/>
      </c>
      <c r="C156" s="10" t="str">
        <f>IF(A156="","",C155+(C155*Assumptions!$B$17))</f>
        <v/>
      </c>
      <c r="D156" s="8" t="str">
        <f>IF(A156="","",D155+(D155*Assumptions!$B$11))</f>
        <v/>
      </c>
      <c r="E156" s="8" t="str">
        <f>IF(A156="","",E155+(E155*Assumptions!$B$11))</f>
        <v/>
      </c>
      <c r="F156" s="12" t="str">
        <f t="shared" si="4"/>
        <v/>
      </c>
      <c r="G156" s="10" t="str">
        <f>IF(A156="","",(('Emissions Factors'!$B$3/'CNG Bi-Fuel Vehicles'!E156)*(0.35*('CNG Bi-Fuel Vehicles'!B156*'CNG Bi-Fuel Vehicles'!C156)))/10^6)</f>
        <v/>
      </c>
      <c r="H156" s="12" t="str">
        <f t="shared" si="5"/>
        <v/>
      </c>
    </row>
    <row r="157" spans="1:8" x14ac:dyDescent="0.3">
      <c r="A157" t="str">
        <f>'Emission Assumption Summary'!A157</f>
        <v/>
      </c>
      <c r="B157" s="11" t="str">
        <f>IF(A157="","",'Summary Sheet'!T157)</f>
        <v/>
      </c>
      <c r="C157" s="10" t="str">
        <f>IF(A157="","",C156+(C156*Assumptions!$B$17))</f>
        <v/>
      </c>
      <c r="D157" s="8" t="str">
        <f>IF(A157="","",D156+(D156*Assumptions!$B$11))</f>
        <v/>
      </c>
      <c r="E157" s="8" t="str">
        <f>IF(A157="","",E156+(E156*Assumptions!$B$11))</f>
        <v/>
      </c>
      <c r="F157" s="12" t="str">
        <f t="shared" si="4"/>
        <v/>
      </c>
      <c r="G157" s="10" t="str">
        <f>IF(A157="","",(('Emissions Factors'!$B$3/'CNG Bi-Fuel Vehicles'!E157)*(0.35*('CNG Bi-Fuel Vehicles'!B157*'CNG Bi-Fuel Vehicles'!C157)))/10^6)</f>
        <v/>
      </c>
      <c r="H157" s="12" t="str">
        <f t="shared" si="5"/>
        <v/>
      </c>
    </row>
    <row r="158" spans="1:8" x14ac:dyDescent="0.3">
      <c r="A158" t="str">
        <f>'Emission Assumption Summary'!A158</f>
        <v/>
      </c>
      <c r="B158" s="11" t="str">
        <f>IF(A158="","",'Summary Sheet'!T158)</f>
        <v/>
      </c>
      <c r="C158" s="10" t="str">
        <f>IF(A158="","",C157+(C157*Assumptions!$B$17))</f>
        <v/>
      </c>
      <c r="D158" s="8" t="str">
        <f>IF(A158="","",D157+(D157*Assumptions!$B$11))</f>
        <v/>
      </c>
      <c r="E158" s="8" t="str">
        <f>IF(A158="","",E157+(E157*Assumptions!$B$11))</f>
        <v/>
      </c>
      <c r="F158" s="12" t="str">
        <f t="shared" si="4"/>
        <v/>
      </c>
      <c r="G158" s="10" t="str">
        <f>IF(A158="","",(('Emissions Factors'!$B$3/'CNG Bi-Fuel Vehicles'!E158)*(0.35*('CNG Bi-Fuel Vehicles'!B158*'CNG Bi-Fuel Vehicles'!C158)))/10^6)</f>
        <v/>
      </c>
      <c r="H158" s="12" t="str">
        <f t="shared" si="5"/>
        <v/>
      </c>
    </row>
    <row r="159" spans="1:8" x14ac:dyDescent="0.3">
      <c r="A159" t="str">
        <f>'Emission Assumption Summary'!A159</f>
        <v/>
      </c>
      <c r="B159" s="11" t="str">
        <f>IF(A159="","",'Summary Sheet'!T159)</f>
        <v/>
      </c>
      <c r="C159" s="10" t="str">
        <f>IF(A159="","",C158+(C158*Assumptions!$B$17))</f>
        <v/>
      </c>
      <c r="D159" s="8" t="str">
        <f>IF(A159="","",D158+(D158*Assumptions!$B$11))</f>
        <v/>
      </c>
      <c r="E159" s="8" t="str">
        <f>IF(A159="","",E158+(E158*Assumptions!$B$11))</f>
        <v/>
      </c>
      <c r="F159" s="12" t="str">
        <f t="shared" si="4"/>
        <v/>
      </c>
      <c r="G159" s="10" t="str">
        <f>IF(A159="","",(('Emissions Factors'!$B$3/'CNG Bi-Fuel Vehicles'!E159)*(0.35*('CNG Bi-Fuel Vehicles'!B159*'CNG Bi-Fuel Vehicles'!C159)))/10^6)</f>
        <v/>
      </c>
      <c r="H159" s="12" t="str">
        <f t="shared" si="5"/>
        <v/>
      </c>
    </row>
    <row r="160" spans="1:8" x14ac:dyDescent="0.3">
      <c r="A160" t="str">
        <f>'Emission Assumption Summary'!A160</f>
        <v/>
      </c>
      <c r="B160" s="11" t="str">
        <f>IF(A160="","",'Summary Sheet'!T160)</f>
        <v/>
      </c>
      <c r="C160" s="10" t="str">
        <f>IF(A160="","",C159+(C159*Assumptions!$B$17))</f>
        <v/>
      </c>
      <c r="D160" s="8" t="str">
        <f>IF(A160="","",D159+(D159*Assumptions!$B$11))</f>
        <v/>
      </c>
      <c r="E160" s="8" t="str">
        <f>IF(A160="","",E159+(E159*Assumptions!$B$11))</f>
        <v/>
      </c>
      <c r="F160" s="12" t="str">
        <f t="shared" si="4"/>
        <v/>
      </c>
      <c r="G160" s="10" t="str">
        <f>IF(A160="","",(('Emissions Factors'!$B$3/'CNG Bi-Fuel Vehicles'!E160)*(0.35*('CNG Bi-Fuel Vehicles'!B160*'CNG Bi-Fuel Vehicles'!C160)))/10^6)</f>
        <v/>
      </c>
      <c r="H160" s="12" t="str">
        <f t="shared" si="5"/>
        <v/>
      </c>
    </row>
    <row r="161" spans="1:8" x14ac:dyDescent="0.3">
      <c r="A161" t="str">
        <f>'Emission Assumption Summary'!A161</f>
        <v/>
      </c>
      <c r="B161" s="11" t="str">
        <f>IF(A161="","",'Summary Sheet'!T161)</f>
        <v/>
      </c>
      <c r="C161" s="10" t="str">
        <f>IF(A161="","",C160+(C160*Assumptions!$B$17))</f>
        <v/>
      </c>
      <c r="D161" s="8" t="str">
        <f>IF(A161="","",D160+(D160*Assumptions!$B$11))</f>
        <v/>
      </c>
      <c r="E161" s="8" t="str">
        <f>IF(A161="","",E160+(E160*Assumptions!$B$11))</f>
        <v/>
      </c>
      <c r="F161" s="12" t="str">
        <f t="shared" si="4"/>
        <v/>
      </c>
      <c r="G161" s="10" t="str">
        <f>IF(A161="","",(('Emissions Factors'!$B$3/'CNG Bi-Fuel Vehicles'!E161)*(0.35*('CNG Bi-Fuel Vehicles'!B161*'CNG Bi-Fuel Vehicles'!C161)))/10^6)</f>
        <v/>
      </c>
      <c r="H161" s="12" t="str">
        <f t="shared" si="5"/>
        <v/>
      </c>
    </row>
    <row r="162" spans="1:8" x14ac:dyDescent="0.3">
      <c r="A162" t="str">
        <f>'Emission Assumption Summary'!A162</f>
        <v/>
      </c>
      <c r="B162" s="11" t="str">
        <f>IF(A162="","",'Summary Sheet'!T162)</f>
        <v/>
      </c>
      <c r="C162" s="10" t="str">
        <f>IF(A162="","",C161+(C161*Assumptions!$B$17))</f>
        <v/>
      </c>
      <c r="D162" s="8" t="str">
        <f>IF(A162="","",D161+(D161*Assumptions!$B$11))</f>
        <v/>
      </c>
      <c r="E162" s="8" t="str">
        <f>IF(A162="","",E161+(E161*Assumptions!$B$11))</f>
        <v/>
      </c>
      <c r="F162" s="12" t="str">
        <f t="shared" si="4"/>
        <v/>
      </c>
      <c r="G162" s="10" t="str">
        <f>IF(A162="","",(('Emissions Factors'!$B$3/'CNG Bi-Fuel Vehicles'!E162)*(0.35*('CNG Bi-Fuel Vehicles'!B162*'CNG Bi-Fuel Vehicles'!C162)))/10^6)</f>
        <v/>
      </c>
      <c r="H162" s="12" t="str">
        <f t="shared" si="5"/>
        <v/>
      </c>
    </row>
    <row r="163" spans="1:8" x14ac:dyDescent="0.3">
      <c r="A163" t="str">
        <f>'Emission Assumption Summary'!A163</f>
        <v/>
      </c>
      <c r="B163" s="11" t="str">
        <f>IF(A163="","",'Summary Sheet'!T163)</f>
        <v/>
      </c>
      <c r="C163" s="10" t="str">
        <f>IF(A163="","",C162+(C162*Assumptions!$B$17))</f>
        <v/>
      </c>
      <c r="D163" s="8" t="str">
        <f>IF(A163="","",D162+(D162*Assumptions!$B$11))</f>
        <v/>
      </c>
      <c r="E163" s="8" t="str">
        <f>IF(A163="","",E162+(E162*Assumptions!$B$11))</f>
        <v/>
      </c>
      <c r="F163" s="12" t="str">
        <f t="shared" si="4"/>
        <v/>
      </c>
      <c r="G163" s="10" t="str">
        <f>IF(A163="","",(('Emissions Factors'!$B$3/'CNG Bi-Fuel Vehicles'!E163)*(0.35*('CNG Bi-Fuel Vehicles'!B163*'CNG Bi-Fuel Vehicles'!C163)))/10^6)</f>
        <v/>
      </c>
      <c r="H163" s="12" t="str">
        <f t="shared" si="5"/>
        <v/>
      </c>
    </row>
    <row r="164" spans="1:8" x14ac:dyDescent="0.3">
      <c r="A164" t="str">
        <f>'Emission Assumption Summary'!A164</f>
        <v/>
      </c>
      <c r="B164" s="11" t="str">
        <f>IF(A164="","",'Summary Sheet'!T164)</f>
        <v/>
      </c>
      <c r="C164" s="10" t="str">
        <f>IF(A164="","",C163+(C163*Assumptions!$B$17))</f>
        <v/>
      </c>
      <c r="D164" s="8" t="str">
        <f>IF(A164="","",D163+(D163*Assumptions!$B$11))</f>
        <v/>
      </c>
      <c r="E164" s="8" t="str">
        <f>IF(A164="","",E163+(E163*Assumptions!$B$11))</f>
        <v/>
      </c>
      <c r="F164" s="12" t="str">
        <f t="shared" si="4"/>
        <v/>
      </c>
      <c r="G164" s="10" t="str">
        <f>IF(A164="","",(('Emissions Factors'!$B$3/'CNG Bi-Fuel Vehicles'!E164)*(0.35*('CNG Bi-Fuel Vehicles'!B164*'CNG Bi-Fuel Vehicles'!C164)))/10^6)</f>
        <v/>
      </c>
      <c r="H164" s="12" t="str">
        <f t="shared" si="5"/>
        <v/>
      </c>
    </row>
    <row r="165" spans="1:8" x14ac:dyDescent="0.3">
      <c r="A165" t="str">
        <f>'Emission Assumption Summary'!A165</f>
        <v/>
      </c>
      <c r="B165" s="11" t="str">
        <f>IF(A165="","",'Summary Sheet'!T165)</f>
        <v/>
      </c>
      <c r="C165" s="10" t="str">
        <f>IF(A165="","",C164+(C164*Assumptions!$B$17))</f>
        <v/>
      </c>
      <c r="D165" s="8" t="str">
        <f>IF(A165="","",D164+(D164*Assumptions!$B$11))</f>
        <v/>
      </c>
      <c r="E165" s="8" t="str">
        <f>IF(A165="","",E164+(E164*Assumptions!$B$11))</f>
        <v/>
      </c>
      <c r="F165" s="12" t="str">
        <f t="shared" si="4"/>
        <v/>
      </c>
      <c r="G165" s="10" t="str">
        <f>IF(A165="","",(('Emissions Factors'!$B$3/'CNG Bi-Fuel Vehicles'!E165)*(0.35*('CNG Bi-Fuel Vehicles'!B165*'CNG Bi-Fuel Vehicles'!C165)))/10^6)</f>
        <v/>
      </c>
      <c r="H165" s="12" t="str">
        <f t="shared" si="5"/>
        <v/>
      </c>
    </row>
    <row r="166" spans="1:8" x14ac:dyDescent="0.3">
      <c r="A166" t="str">
        <f>'Emission Assumption Summary'!A166</f>
        <v/>
      </c>
      <c r="B166" s="11" t="str">
        <f>IF(A166="","",'Summary Sheet'!T166)</f>
        <v/>
      </c>
      <c r="C166" s="10" t="str">
        <f>IF(A166="","",C165+(C165*Assumptions!$B$17))</f>
        <v/>
      </c>
      <c r="D166" s="8" t="str">
        <f>IF(A166="","",D165+(D165*Assumptions!$B$11))</f>
        <v/>
      </c>
      <c r="E166" s="8" t="str">
        <f>IF(A166="","",E165+(E165*Assumptions!$B$11))</f>
        <v/>
      </c>
      <c r="F166" s="12" t="str">
        <f t="shared" si="4"/>
        <v/>
      </c>
      <c r="G166" s="10" t="str">
        <f>IF(A166="","",(('Emissions Factors'!$B$3/'CNG Bi-Fuel Vehicles'!E166)*(0.35*('CNG Bi-Fuel Vehicles'!B166*'CNG Bi-Fuel Vehicles'!C166)))/10^6)</f>
        <v/>
      </c>
      <c r="H166" s="12" t="str">
        <f t="shared" si="5"/>
        <v/>
      </c>
    </row>
    <row r="167" spans="1:8" x14ac:dyDescent="0.3">
      <c r="A167" t="str">
        <f>'Emission Assumption Summary'!A167</f>
        <v/>
      </c>
      <c r="B167" s="11" t="str">
        <f>IF(A167="","",'Summary Sheet'!T167)</f>
        <v/>
      </c>
      <c r="C167" s="10" t="str">
        <f>IF(A167="","",C166+(C166*Assumptions!$B$17))</f>
        <v/>
      </c>
      <c r="D167" s="8" t="str">
        <f>IF(A167="","",D166+(D166*Assumptions!$B$11))</f>
        <v/>
      </c>
      <c r="E167" s="8" t="str">
        <f>IF(A167="","",E166+(E166*Assumptions!$B$11))</f>
        <v/>
      </c>
      <c r="F167" s="12" t="str">
        <f t="shared" si="4"/>
        <v/>
      </c>
      <c r="G167" s="10" t="str">
        <f>IF(A167="","",(('Emissions Factors'!$B$3/'CNG Bi-Fuel Vehicles'!E167)*(0.35*('CNG Bi-Fuel Vehicles'!B167*'CNG Bi-Fuel Vehicles'!C167)))/10^6)</f>
        <v/>
      </c>
      <c r="H167" s="12" t="str">
        <f t="shared" si="5"/>
        <v/>
      </c>
    </row>
    <row r="168" spans="1:8" x14ac:dyDescent="0.3">
      <c r="A168" t="str">
        <f>'Emission Assumption Summary'!A168</f>
        <v/>
      </c>
      <c r="B168" s="11" t="str">
        <f>IF(A168="","",'Summary Sheet'!T168)</f>
        <v/>
      </c>
      <c r="C168" s="10" t="str">
        <f>IF(A168="","",C167+(C167*Assumptions!$B$17))</f>
        <v/>
      </c>
      <c r="D168" s="8" t="str">
        <f>IF(A168="","",D167+(D167*Assumptions!$B$11))</f>
        <v/>
      </c>
      <c r="E168" s="8" t="str">
        <f>IF(A168="","",E167+(E167*Assumptions!$B$11))</f>
        <v/>
      </c>
      <c r="F168" s="12" t="str">
        <f t="shared" si="4"/>
        <v/>
      </c>
      <c r="G168" s="10" t="str">
        <f>IF(A168="","",(('Emissions Factors'!$B$3/'CNG Bi-Fuel Vehicles'!E168)*(0.35*('CNG Bi-Fuel Vehicles'!B168*'CNG Bi-Fuel Vehicles'!C168)))/10^6)</f>
        <v/>
      </c>
      <c r="H168" s="12" t="str">
        <f t="shared" si="5"/>
        <v/>
      </c>
    </row>
    <row r="169" spans="1:8" x14ac:dyDescent="0.3">
      <c r="A169" t="str">
        <f>'Emission Assumption Summary'!A169</f>
        <v/>
      </c>
      <c r="B169" s="11" t="str">
        <f>IF(A169="","",'Summary Sheet'!T169)</f>
        <v/>
      </c>
      <c r="C169" s="10" t="str">
        <f>IF(A169="","",C168+(C168*Assumptions!$B$17))</f>
        <v/>
      </c>
      <c r="D169" s="8" t="str">
        <f>IF(A169="","",D168+(D168*Assumptions!$B$11))</f>
        <v/>
      </c>
      <c r="E169" s="8" t="str">
        <f>IF(A169="","",E168+(E168*Assumptions!$B$11))</f>
        <v/>
      </c>
      <c r="F169" s="12" t="str">
        <f t="shared" si="4"/>
        <v/>
      </c>
      <c r="G169" s="10" t="str">
        <f>IF(A169="","",(('Emissions Factors'!$B$3/'CNG Bi-Fuel Vehicles'!E169)*(0.35*('CNG Bi-Fuel Vehicles'!B169*'CNG Bi-Fuel Vehicles'!C169)))/10^6)</f>
        <v/>
      </c>
      <c r="H169" s="12" t="str">
        <f t="shared" si="5"/>
        <v/>
      </c>
    </row>
    <row r="170" spans="1:8" x14ac:dyDescent="0.3">
      <c r="A170" t="str">
        <f>'Emission Assumption Summary'!A170</f>
        <v/>
      </c>
      <c r="B170" s="11" t="str">
        <f>IF(A170="","",'Summary Sheet'!T170)</f>
        <v/>
      </c>
      <c r="C170" s="10" t="str">
        <f>IF(A170="","",C169+(C169*Assumptions!$B$17))</f>
        <v/>
      </c>
      <c r="D170" s="8" t="str">
        <f>IF(A170="","",D169+(D169*Assumptions!$B$11))</f>
        <v/>
      </c>
      <c r="E170" s="8" t="str">
        <f>IF(A170="","",E169+(E169*Assumptions!$B$11))</f>
        <v/>
      </c>
      <c r="F170" s="12" t="str">
        <f t="shared" si="4"/>
        <v/>
      </c>
      <c r="G170" s="10" t="str">
        <f>IF(A170="","",(('Emissions Factors'!$B$3/'CNG Bi-Fuel Vehicles'!E170)*(0.35*('CNG Bi-Fuel Vehicles'!B170*'CNG Bi-Fuel Vehicles'!C170)))/10^6)</f>
        <v/>
      </c>
      <c r="H170" s="12" t="str">
        <f t="shared" si="5"/>
        <v/>
      </c>
    </row>
    <row r="171" spans="1:8" x14ac:dyDescent="0.3">
      <c r="A171" t="str">
        <f>'Emission Assumption Summary'!A171</f>
        <v/>
      </c>
      <c r="B171" s="11" t="str">
        <f>IF(A171="","",'Summary Sheet'!T171)</f>
        <v/>
      </c>
      <c r="C171" s="10" t="str">
        <f>IF(A171="","",C170+(C170*Assumptions!$B$17))</f>
        <v/>
      </c>
      <c r="D171" s="8" t="str">
        <f>IF(A171="","",D170+(D170*Assumptions!$B$11))</f>
        <v/>
      </c>
      <c r="E171" s="8" t="str">
        <f>IF(A171="","",E170+(E170*Assumptions!$B$11))</f>
        <v/>
      </c>
      <c r="F171" s="12" t="str">
        <f t="shared" si="4"/>
        <v/>
      </c>
      <c r="G171" s="10" t="str">
        <f>IF(A171="","",(('Emissions Factors'!$B$3/'CNG Bi-Fuel Vehicles'!E171)*(0.35*('CNG Bi-Fuel Vehicles'!B171*'CNG Bi-Fuel Vehicles'!C171)))/10^6)</f>
        <v/>
      </c>
      <c r="H171" s="12" t="str">
        <f t="shared" si="5"/>
        <v/>
      </c>
    </row>
    <row r="172" spans="1:8" x14ac:dyDescent="0.3">
      <c r="A172" t="str">
        <f>'Emission Assumption Summary'!A172</f>
        <v/>
      </c>
      <c r="B172" s="11" t="str">
        <f>IF(A172="","",'Summary Sheet'!T172)</f>
        <v/>
      </c>
      <c r="C172" s="10" t="str">
        <f>IF(A172="","",C171+(C171*Assumptions!$B$17))</f>
        <v/>
      </c>
      <c r="D172" s="8" t="str">
        <f>IF(A172="","",D171+(D171*Assumptions!$B$11))</f>
        <v/>
      </c>
      <c r="E172" s="8" t="str">
        <f>IF(A172="","",E171+(E171*Assumptions!$B$11))</f>
        <v/>
      </c>
      <c r="F172" s="12" t="str">
        <f t="shared" si="4"/>
        <v/>
      </c>
      <c r="G172" s="10" t="str">
        <f>IF(A172="","",(('Emissions Factors'!$B$3/'CNG Bi-Fuel Vehicles'!E172)*(0.35*('CNG Bi-Fuel Vehicles'!B172*'CNG Bi-Fuel Vehicles'!C172)))/10^6)</f>
        <v/>
      </c>
      <c r="H172" s="12" t="str">
        <f t="shared" si="5"/>
        <v/>
      </c>
    </row>
    <row r="173" spans="1:8" x14ac:dyDescent="0.3">
      <c r="A173" t="str">
        <f>'Emission Assumption Summary'!A173</f>
        <v/>
      </c>
      <c r="B173" s="11" t="str">
        <f>IF(A173="","",'Summary Sheet'!T173)</f>
        <v/>
      </c>
      <c r="C173" s="10" t="str">
        <f>IF(A173="","",C172+(C172*Assumptions!$B$17))</f>
        <v/>
      </c>
      <c r="D173" s="8" t="str">
        <f>IF(A173="","",D172+(D172*Assumptions!$B$11))</f>
        <v/>
      </c>
      <c r="E173" s="8" t="str">
        <f>IF(A173="","",E172+(E172*Assumptions!$B$11))</f>
        <v/>
      </c>
      <c r="F173" s="12" t="str">
        <f t="shared" si="4"/>
        <v/>
      </c>
      <c r="G173" s="10" t="str">
        <f>IF(A173="","",(('Emissions Factors'!$B$3/'CNG Bi-Fuel Vehicles'!E173)*(0.35*('CNG Bi-Fuel Vehicles'!B173*'CNG Bi-Fuel Vehicles'!C173)))/10^6)</f>
        <v/>
      </c>
      <c r="H173" s="12" t="str">
        <f t="shared" si="5"/>
        <v/>
      </c>
    </row>
    <row r="174" spans="1:8" x14ac:dyDescent="0.3">
      <c r="A174" t="str">
        <f>'Emission Assumption Summary'!A174</f>
        <v/>
      </c>
      <c r="B174" s="11" t="str">
        <f>IF(A174="","",'Summary Sheet'!T174)</f>
        <v/>
      </c>
      <c r="C174" s="10" t="str">
        <f>IF(A174="","",C173+(C173*Assumptions!$B$17))</f>
        <v/>
      </c>
      <c r="D174" s="8" t="str">
        <f>IF(A174="","",D173+(D173*Assumptions!$B$11))</f>
        <v/>
      </c>
      <c r="E174" s="8" t="str">
        <f>IF(A174="","",E173+(E173*Assumptions!$B$11))</f>
        <v/>
      </c>
      <c r="F174" s="12" t="str">
        <f t="shared" si="4"/>
        <v/>
      </c>
      <c r="G174" s="10" t="str">
        <f>IF(A174="","",(('Emissions Factors'!$B$3/'CNG Bi-Fuel Vehicles'!E174)*(0.35*('CNG Bi-Fuel Vehicles'!B174*'CNG Bi-Fuel Vehicles'!C174)))/10^6)</f>
        <v/>
      </c>
      <c r="H174" s="12" t="str">
        <f t="shared" si="5"/>
        <v/>
      </c>
    </row>
    <row r="175" spans="1:8" x14ac:dyDescent="0.3">
      <c r="A175" t="str">
        <f>'Emission Assumption Summary'!A175</f>
        <v/>
      </c>
      <c r="B175" s="11" t="str">
        <f>IF(A175="","",'Summary Sheet'!T175)</f>
        <v/>
      </c>
      <c r="C175" s="10" t="str">
        <f>IF(A175="","",C174+(C174*Assumptions!$B$17))</f>
        <v/>
      </c>
      <c r="D175" s="8" t="str">
        <f>IF(A175="","",D174+(D174*Assumptions!$B$11))</f>
        <v/>
      </c>
      <c r="E175" s="8" t="str">
        <f>IF(A175="","",E174+(E174*Assumptions!$B$11))</f>
        <v/>
      </c>
      <c r="F175" s="12" t="str">
        <f t="shared" si="4"/>
        <v/>
      </c>
      <c r="G175" s="10" t="str">
        <f>IF(A175="","",(('Emissions Factors'!$B$3/'CNG Bi-Fuel Vehicles'!E175)*(0.35*('CNG Bi-Fuel Vehicles'!B175*'CNG Bi-Fuel Vehicles'!C175)))/10^6)</f>
        <v/>
      </c>
      <c r="H175" s="12" t="str">
        <f t="shared" si="5"/>
        <v/>
      </c>
    </row>
    <row r="176" spans="1:8" x14ac:dyDescent="0.3">
      <c r="A176" t="str">
        <f>'Emission Assumption Summary'!A176</f>
        <v/>
      </c>
      <c r="B176" s="11" t="str">
        <f>IF(A176="","",'Summary Sheet'!T176)</f>
        <v/>
      </c>
      <c r="C176" s="10" t="str">
        <f>IF(A176="","",C175+(C175*Assumptions!$B$17))</f>
        <v/>
      </c>
      <c r="D176" s="8" t="str">
        <f>IF(A176="","",D175+(D175*Assumptions!$B$11))</f>
        <v/>
      </c>
      <c r="E176" s="8" t="str">
        <f>IF(A176="","",E175+(E175*Assumptions!$B$11))</f>
        <v/>
      </c>
      <c r="F176" s="12" t="str">
        <f t="shared" si="4"/>
        <v/>
      </c>
      <c r="G176" s="10" t="str">
        <f>IF(A176="","",(('Emissions Factors'!$B$3/'CNG Bi-Fuel Vehicles'!E176)*(0.35*('CNG Bi-Fuel Vehicles'!B176*'CNG Bi-Fuel Vehicles'!C176)))/10^6)</f>
        <v/>
      </c>
      <c r="H176" s="12" t="str">
        <f t="shared" si="5"/>
        <v/>
      </c>
    </row>
    <row r="177" spans="1:8" x14ac:dyDescent="0.3">
      <c r="A177" t="str">
        <f>'Emission Assumption Summary'!A177</f>
        <v/>
      </c>
      <c r="B177" s="11" t="str">
        <f>IF(A177="","",'Summary Sheet'!T177)</f>
        <v/>
      </c>
      <c r="C177" s="10" t="str">
        <f>IF(A177="","",C176+(C176*Assumptions!$B$17))</f>
        <v/>
      </c>
      <c r="D177" s="8" t="str">
        <f>IF(A177="","",D176+(D176*Assumptions!$B$11))</f>
        <v/>
      </c>
      <c r="E177" s="8" t="str">
        <f>IF(A177="","",E176+(E176*Assumptions!$B$11))</f>
        <v/>
      </c>
      <c r="F177" s="12" t="str">
        <f t="shared" si="4"/>
        <v/>
      </c>
      <c r="G177" s="10" t="str">
        <f>IF(A177="","",(('Emissions Factors'!$B$3/'CNG Bi-Fuel Vehicles'!E177)*(0.35*('CNG Bi-Fuel Vehicles'!B177*'CNG Bi-Fuel Vehicles'!C177)))/10^6)</f>
        <v/>
      </c>
      <c r="H177" s="12" t="str">
        <f t="shared" si="5"/>
        <v/>
      </c>
    </row>
    <row r="178" spans="1:8" x14ac:dyDescent="0.3">
      <c r="A178" t="str">
        <f>'Emission Assumption Summary'!A178</f>
        <v/>
      </c>
      <c r="B178" s="11" t="str">
        <f>IF(A178="","",'Summary Sheet'!T178)</f>
        <v/>
      </c>
      <c r="C178" s="10" t="str">
        <f>IF(A178="","",C177+(C177*Assumptions!$B$17))</f>
        <v/>
      </c>
      <c r="D178" s="8" t="str">
        <f>IF(A178="","",D177+(D177*Assumptions!$B$11))</f>
        <v/>
      </c>
      <c r="E178" s="8" t="str">
        <f>IF(A178="","",E177+(E177*Assumptions!$B$11))</f>
        <v/>
      </c>
      <c r="F178" s="12" t="str">
        <f t="shared" si="4"/>
        <v/>
      </c>
      <c r="G178" s="10" t="str">
        <f>IF(A178="","",(('Emissions Factors'!$B$3/'CNG Bi-Fuel Vehicles'!E178)*(0.35*('CNG Bi-Fuel Vehicles'!B178*'CNG Bi-Fuel Vehicles'!C178)))/10^6)</f>
        <v/>
      </c>
      <c r="H178" s="12" t="str">
        <f t="shared" si="5"/>
        <v/>
      </c>
    </row>
    <row r="179" spans="1:8" x14ac:dyDescent="0.3">
      <c r="A179" t="str">
        <f>'Emission Assumption Summary'!A179</f>
        <v/>
      </c>
      <c r="B179" s="11" t="str">
        <f>IF(A179="","",'Summary Sheet'!T179)</f>
        <v/>
      </c>
      <c r="C179" s="10" t="str">
        <f>IF(A179="","",C178+(C178*Assumptions!$B$17))</f>
        <v/>
      </c>
      <c r="D179" s="8" t="str">
        <f>IF(A179="","",D178+(D178*Assumptions!$B$11))</f>
        <v/>
      </c>
      <c r="E179" s="8" t="str">
        <f>IF(A179="","",E178+(E178*Assumptions!$B$11))</f>
        <v/>
      </c>
      <c r="F179" s="12" t="str">
        <f t="shared" si="4"/>
        <v/>
      </c>
      <c r="G179" s="10" t="str">
        <f>IF(A179="","",(('Emissions Factors'!$B$3/'CNG Bi-Fuel Vehicles'!E179)*(0.35*('CNG Bi-Fuel Vehicles'!B179*'CNG Bi-Fuel Vehicles'!C179)))/10^6)</f>
        <v/>
      </c>
      <c r="H179" s="12" t="str">
        <f t="shared" si="5"/>
        <v/>
      </c>
    </row>
    <row r="180" spans="1:8" x14ac:dyDescent="0.3">
      <c r="A180" t="str">
        <f>'Emission Assumption Summary'!A180</f>
        <v/>
      </c>
      <c r="B180" s="11" t="str">
        <f>IF(A180="","",'Summary Sheet'!T180)</f>
        <v/>
      </c>
      <c r="C180" s="10" t="str">
        <f>IF(A180="","",C179+(C179*Assumptions!$B$17))</f>
        <v/>
      </c>
      <c r="D180" s="8" t="str">
        <f>IF(A180="","",D179+(D179*Assumptions!$B$11))</f>
        <v/>
      </c>
      <c r="E180" s="8" t="str">
        <f>IF(A180="","",E179+(E179*Assumptions!$B$11))</f>
        <v/>
      </c>
      <c r="F180" s="12" t="str">
        <f t="shared" si="4"/>
        <v/>
      </c>
      <c r="G180" s="10" t="str">
        <f>IF(A180="","",(('Emissions Factors'!$B$3/'CNG Bi-Fuel Vehicles'!E180)*(0.35*('CNG Bi-Fuel Vehicles'!B180*'CNG Bi-Fuel Vehicles'!C180)))/10^6)</f>
        <v/>
      </c>
      <c r="H180" s="12" t="str">
        <f t="shared" si="5"/>
        <v/>
      </c>
    </row>
    <row r="181" spans="1:8" x14ac:dyDescent="0.3">
      <c r="A181" t="str">
        <f>'Emission Assumption Summary'!A181</f>
        <v/>
      </c>
      <c r="B181" s="11" t="str">
        <f>IF(A181="","",'Summary Sheet'!T181)</f>
        <v/>
      </c>
      <c r="C181" s="10" t="str">
        <f>IF(A181="","",C180+(C180*Assumptions!$B$17))</f>
        <v/>
      </c>
      <c r="D181" s="8" t="str">
        <f>IF(A181="","",D180+(D180*Assumptions!$B$11))</f>
        <v/>
      </c>
      <c r="E181" s="8" t="str">
        <f>IF(A181="","",E180+(E180*Assumptions!$B$11))</f>
        <v/>
      </c>
      <c r="F181" s="12" t="str">
        <f t="shared" si="4"/>
        <v/>
      </c>
      <c r="G181" s="10" t="str">
        <f>IF(A181="","",(('Emissions Factors'!$B$3/'CNG Bi-Fuel Vehicles'!E181)*(0.35*('CNG Bi-Fuel Vehicles'!B181*'CNG Bi-Fuel Vehicles'!C181)))/10^6)</f>
        <v/>
      </c>
      <c r="H181" s="12" t="str">
        <f t="shared" si="5"/>
        <v/>
      </c>
    </row>
    <row r="182" spans="1:8" x14ac:dyDescent="0.3">
      <c r="A182" t="str">
        <f>'Emission Assumption Summary'!A182</f>
        <v/>
      </c>
      <c r="B182" s="11" t="str">
        <f>IF(A182="","",'Summary Sheet'!T182)</f>
        <v/>
      </c>
      <c r="C182" s="10" t="str">
        <f>IF(A182="","",C181+(C181*Assumptions!$B$17))</f>
        <v/>
      </c>
      <c r="D182" s="8" t="str">
        <f>IF(A182="","",D181+(D181*Assumptions!$B$11))</f>
        <v/>
      </c>
      <c r="E182" s="8" t="str">
        <f>IF(A182="","",E181+(E181*Assumptions!$B$11))</f>
        <v/>
      </c>
      <c r="F182" s="12" t="str">
        <f t="shared" si="4"/>
        <v/>
      </c>
      <c r="G182" s="10" t="str">
        <f>IF(A182="","",(('Emissions Factors'!$B$3/'CNG Bi-Fuel Vehicles'!E182)*(0.35*('CNG Bi-Fuel Vehicles'!B182*'CNG Bi-Fuel Vehicles'!C182)))/10^6)</f>
        <v/>
      </c>
      <c r="H182" s="12" t="str">
        <f t="shared" si="5"/>
        <v/>
      </c>
    </row>
    <row r="183" spans="1:8" x14ac:dyDescent="0.3">
      <c r="A183" t="str">
        <f>'Emission Assumption Summary'!A183</f>
        <v/>
      </c>
      <c r="B183" s="11" t="str">
        <f>IF(A183="","",'Summary Sheet'!T183)</f>
        <v/>
      </c>
      <c r="C183" s="10" t="str">
        <f>IF(A183="","",C182+(C182*Assumptions!$B$17))</f>
        <v/>
      </c>
      <c r="D183" s="8" t="str">
        <f>IF(A183="","",D182+(D182*Assumptions!$B$11))</f>
        <v/>
      </c>
      <c r="E183" s="8" t="str">
        <f>IF(A183="","",E182+(E182*Assumptions!$B$11))</f>
        <v/>
      </c>
      <c r="F183" s="12" t="str">
        <f t="shared" si="4"/>
        <v/>
      </c>
      <c r="G183" s="10" t="str">
        <f>IF(A183="","",(('Emissions Factors'!$B$3/'CNG Bi-Fuel Vehicles'!E183)*(0.35*('CNG Bi-Fuel Vehicles'!B183*'CNG Bi-Fuel Vehicles'!C183)))/10^6)</f>
        <v/>
      </c>
      <c r="H183" s="12" t="str">
        <f t="shared" si="5"/>
        <v/>
      </c>
    </row>
    <row r="184" spans="1:8" x14ac:dyDescent="0.3">
      <c r="A184" t="str">
        <f>'Emission Assumption Summary'!A184</f>
        <v/>
      </c>
      <c r="B184" s="11" t="str">
        <f>IF(A184="","",'Summary Sheet'!T184)</f>
        <v/>
      </c>
      <c r="C184" s="10" t="str">
        <f>IF(A184="","",C183+(C183*Assumptions!$B$17))</f>
        <v/>
      </c>
      <c r="D184" s="8" t="str">
        <f>IF(A184="","",D183+(D183*Assumptions!$B$11))</f>
        <v/>
      </c>
      <c r="E184" s="8" t="str">
        <f>IF(A184="","",E183+(E183*Assumptions!$B$11))</f>
        <v/>
      </c>
      <c r="F184" s="12" t="str">
        <f t="shared" si="4"/>
        <v/>
      </c>
      <c r="G184" s="10" t="str">
        <f>IF(A184="","",(('Emissions Factors'!$B$3/'CNG Bi-Fuel Vehicles'!E184)*(0.35*('CNG Bi-Fuel Vehicles'!B184*'CNG Bi-Fuel Vehicles'!C184)))/10^6)</f>
        <v/>
      </c>
      <c r="H184" s="12" t="str">
        <f t="shared" si="5"/>
        <v/>
      </c>
    </row>
    <row r="185" spans="1:8" x14ac:dyDescent="0.3">
      <c r="A185" t="str">
        <f>'Emission Assumption Summary'!A185</f>
        <v/>
      </c>
      <c r="B185" s="11" t="str">
        <f>IF(A185="","",'Summary Sheet'!T185)</f>
        <v/>
      </c>
      <c r="C185" s="10" t="str">
        <f>IF(A185="","",C184+(C184*Assumptions!$B$17))</f>
        <v/>
      </c>
      <c r="D185" s="8" t="str">
        <f>IF(A185="","",D184+(D184*Assumptions!$B$11))</f>
        <v/>
      </c>
      <c r="E185" s="8" t="str">
        <f>IF(A185="","",E184+(E184*Assumptions!$B$11))</f>
        <v/>
      </c>
      <c r="F185" s="12" t="str">
        <f t="shared" si="4"/>
        <v/>
      </c>
      <c r="G185" s="10" t="str">
        <f>IF(A185="","",(('Emissions Factors'!$B$3/'CNG Bi-Fuel Vehicles'!E185)*(0.35*('CNG Bi-Fuel Vehicles'!B185*'CNG Bi-Fuel Vehicles'!C185)))/10^6)</f>
        <v/>
      </c>
      <c r="H185" s="12" t="str">
        <f t="shared" si="5"/>
        <v/>
      </c>
    </row>
    <row r="186" spans="1:8" x14ac:dyDescent="0.3">
      <c r="A186" t="str">
        <f>'Emission Assumption Summary'!A186</f>
        <v/>
      </c>
      <c r="B186" s="11" t="str">
        <f>IF(A186="","",'Summary Sheet'!T186)</f>
        <v/>
      </c>
      <c r="C186" s="10" t="str">
        <f>IF(A186="","",C185+(C185*Assumptions!$B$17))</f>
        <v/>
      </c>
      <c r="D186" s="8" t="str">
        <f>IF(A186="","",D185+(D185*Assumptions!$B$11))</f>
        <v/>
      </c>
      <c r="E186" s="8" t="str">
        <f>IF(A186="","",E185+(E185*Assumptions!$B$11))</f>
        <v/>
      </c>
      <c r="F186" s="12" t="str">
        <f t="shared" si="4"/>
        <v/>
      </c>
      <c r="G186" s="10" t="str">
        <f>IF(A186="","",(('Emissions Factors'!$B$3/'CNG Bi-Fuel Vehicles'!E186)*(0.35*('CNG Bi-Fuel Vehicles'!B186*'CNG Bi-Fuel Vehicles'!C186)))/10^6)</f>
        <v/>
      </c>
      <c r="H186" s="12" t="str">
        <f t="shared" si="5"/>
        <v/>
      </c>
    </row>
    <row r="187" spans="1:8" x14ac:dyDescent="0.3">
      <c r="A187" t="str">
        <f>'Emission Assumption Summary'!A187</f>
        <v/>
      </c>
      <c r="B187" s="11" t="str">
        <f>IF(A187="","",'Summary Sheet'!T187)</f>
        <v/>
      </c>
      <c r="C187" s="10" t="str">
        <f>IF(A187="","",C186+(C186*Assumptions!$B$17))</f>
        <v/>
      </c>
      <c r="D187" s="8" t="str">
        <f>IF(A187="","",D186+(D186*Assumptions!$B$11))</f>
        <v/>
      </c>
      <c r="E187" s="8" t="str">
        <f>IF(A187="","",E186+(E186*Assumptions!$B$11))</f>
        <v/>
      </c>
      <c r="F187" s="12" t="str">
        <f t="shared" si="4"/>
        <v/>
      </c>
      <c r="G187" s="10" t="str">
        <f>IF(A187="","",(('Emissions Factors'!$B$3/'CNG Bi-Fuel Vehicles'!E187)*(0.35*('CNG Bi-Fuel Vehicles'!B187*'CNG Bi-Fuel Vehicles'!C187)))/10^6)</f>
        <v/>
      </c>
      <c r="H187" s="12" t="str">
        <f t="shared" si="5"/>
        <v/>
      </c>
    </row>
    <row r="188" spans="1:8" x14ac:dyDescent="0.3">
      <c r="A188" t="str">
        <f>'Emission Assumption Summary'!A188</f>
        <v/>
      </c>
      <c r="B188" s="11" t="str">
        <f>IF(A188="","",'Summary Sheet'!T188)</f>
        <v/>
      </c>
      <c r="C188" s="10" t="str">
        <f>IF(A188="","",C187+(C187*Assumptions!$B$17))</f>
        <v/>
      </c>
      <c r="D188" s="8" t="str">
        <f>IF(A188="","",D187+(D187*Assumptions!$B$11))</f>
        <v/>
      </c>
      <c r="E188" s="8" t="str">
        <f>IF(A188="","",E187+(E187*Assumptions!$B$11))</f>
        <v/>
      </c>
      <c r="F188" s="12" t="str">
        <f t="shared" si="4"/>
        <v/>
      </c>
      <c r="G188" s="10" t="str">
        <f>IF(A188="","",(('Emissions Factors'!$B$3/'CNG Bi-Fuel Vehicles'!E188)*(0.35*('CNG Bi-Fuel Vehicles'!B188*'CNG Bi-Fuel Vehicles'!C188)))/10^6)</f>
        <v/>
      </c>
      <c r="H188" s="12" t="str">
        <f t="shared" si="5"/>
        <v/>
      </c>
    </row>
    <row r="189" spans="1:8" x14ac:dyDescent="0.3">
      <c r="A189" t="str">
        <f>'Emission Assumption Summary'!A189</f>
        <v/>
      </c>
      <c r="B189" s="11" t="str">
        <f>IF(A189="","",'Summary Sheet'!T189)</f>
        <v/>
      </c>
      <c r="C189" s="10" t="str">
        <f>IF(A189="","",C188+(C188*Assumptions!$B$17))</f>
        <v/>
      </c>
      <c r="D189" s="8" t="str">
        <f>IF(A189="","",D188+(D188*Assumptions!$B$11))</f>
        <v/>
      </c>
      <c r="E189" s="8" t="str">
        <f>IF(A189="","",E188+(E188*Assumptions!$B$11))</f>
        <v/>
      </c>
      <c r="F189" s="12" t="str">
        <f t="shared" si="4"/>
        <v/>
      </c>
      <c r="G189" s="10" t="str">
        <f>IF(A189="","",(('Emissions Factors'!$B$3/'CNG Bi-Fuel Vehicles'!E189)*(0.35*('CNG Bi-Fuel Vehicles'!B189*'CNG Bi-Fuel Vehicles'!C189)))/10^6)</f>
        <v/>
      </c>
      <c r="H189" s="12" t="str">
        <f t="shared" si="5"/>
        <v/>
      </c>
    </row>
    <row r="190" spans="1:8" x14ac:dyDescent="0.3">
      <c r="A190" t="str">
        <f>'Emission Assumption Summary'!A190</f>
        <v/>
      </c>
      <c r="B190" s="11" t="str">
        <f>IF(A190="","",'Summary Sheet'!T190)</f>
        <v/>
      </c>
      <c r="C190" s="10" t="str">
        <f>IF(A190="","",C189+(C189*Assumptions!$B$17))</f>
        <v/>
      </c>
      <c r="D190" s="8" t="str">
        <f>IF(A190="","",D189+(D189*Assumptions!$B$11))</f>
        <v/>
      </c>
      <c r="E190" s="8" t="str">
        <f>IF(A190="","",E189+(E189*Assumptions!$B$11))</f>
        <v/>
      </c>
      <c r="F190" s="12" t="str">
        <f t="shared" si="4"/>
        <v/>
      </c>
      <c r="G190" s="10" t="str">
        <f>IF(A190="","",(('Emissions Factors'!$B$3/'CNG Bi-Fuel Vehicles'!E190)*(0.35*('CNG Bi-Fuel Vehicles'!B190*'CNG Bi-Fuel Vehicles'!C190)))/10^6)</f>
        <v/>
      </c>
      <c r="H190" s="12" t="str">
        <f t="shared" si="5"/>
        <v/>
      </c>
    </row>
    <row r="191" spans="1:8" x14ac:dyDescent="0.3">
      <c r="A191" t="str">
        <f>'Emission Assumption Summary'!A191</f>
        <v/>
      </c>
      <c r="B191" s="11" t="str">
        <f>IF(A191="","",'Summary Sheet'!T191)</f>
        <v/>
      </c>
      <c r="C191" s="10" t="str">
        <f>IF(A191="","",C190+(C190*Assumptions!$B$17))</f>
        <v/>
      </c>
      <c r="D191" s="8" t="str">
        <f>IF(A191="","",D190+(D190*Assumptions!$B$11))</f>
        <v/>
      </c>
      <c r="E191" s="8" t="str">
        <f>IF(A191="","",E190+(E190*Assumptions!$B$11))</f>
        <v/>
      </c>
      <c r="F191" s="12" t="str">
        <f t="shared" si="4"/>
        <v/>
      </c>
      <c r="G191" s="10" t="str">
        <f>IF(A191="","",(('Emissions Factors'!$B$3/'CNG Bi-Fuel Vehicles'!E191)*(0.35*('CNG Bi-Fuel Vehicles'!B191*'CNG Bi-Fuel Vehicles'!C191)))/10^6)</f>
        <v/>
      </c>
      <c r="H191" s="12" t="str">
        <f t="shared" si="5"/>
        <v/>
      </c>
    </row>
    <row r="192" spans="1:8" x14ac:dyDescent="0.3">
      <c r="A192" t="str">
        <f>'Emission Assumption Summary'!A192</f>
        <v/>
      </c>
      <c r="B192" s="11" t="str">
        <f>IF(A192="","",'Summary Sheet'!T192)</f>
        <v/>
      </c>
      <c r="C192" s="10" t="str">
        <f>IF(A192="","",C191+(C191*Assumptions!$B$17))</f>
        <v/>
      </c>
      <c r="D192" s="8" t="str">
        <f>IF(A192="","",D191+(D191*Assumptions!$B$11))</f>
        <v/>
      </c>
      <c r="E192" s="8" t="str">
        <f>IF(A192="","",E191+(E191*Assumptions!$B$11))</f>
        <v/>
      </c>
      <c r="F192" s="12" t="str">
        <f t="shared" si="4"/>
        <v/>
      </c>
      <c r="G192" s="10" t="str">
        <f>IF(A192="","",(('Emissions Factors'!$B$3/'CNG Bi-Fuel Vehicles'!E192)*(0.35*('CNG Bi-Fuel Vehicles'!B192*'CNG Bi-Fuel Vehicles'!C192)))/10^6)</f>
        <v/>
      </c>
      <c r="H192" s="12" t="str">
        <f t="shared" si="5"/>
        <v/>
      </c>
    </row>
    <row r="193" spans="1:8" x14ac:dyDescent="0.3">
      <c r="A193" t="str">
        <f>'Emission Assumption Summary'!A193</f>
        <v/>
      </c>
      <c r="B193" s="11" t="str">
        <f>IF(A193="","",'Summary Sheet'!T193)</f>
        <v/>
      </c>
      <c r="C193" s="10" t="str">
        <f>IF(A193="","",C192+(C192*Assumptions!$B$17))</f>
        <v/>
      </c>
      <c r="D193" s="8" t="str">
        <f>IF(A193="","",D192+(D192*Assumptions!$B$11))</f>
        <v/>
      </c>
      <c r="E193" s="8" t="str">
        <f>IF(A193="","",E192+(E192*Assumptions!$B$11))</f>
        <v/>
      </c>
      <c r="F193" s="12" t="str">
        <f t="shared" si="4"/>
        <v/>
      </c>
      <c r="G193" s="10" t="str">
        <f>IF(A193="","",(('Emissions Factors'!$B$3/'CNG Bi-Fuel Vehicles'!E193)*(0.35*('CNG Bi-Fuel Vehicles'!B193*'CNG Bi-Fuel Vehicles'!C193)))/10^6)</f>
        <v/>
      </c>
      <c r="H193" s="12" t="str">
        <f t="shared" si="5"/>
        <v/>
      </c>
    </row>
    <row r="194" spans="1:8" x14ac:dyDescent="0.3">
      <c r="A194" t="str">
        <f>'Emission Assumption Summary'!A194</f>
        <v/>
      </c>
      <c r="B194" s="11" t="str">
        <f>IF(A194="","",'Summary Sheet'!T194)</f>
        <v/>
      </c>
      <c r="C194" s="10" t="str">
        <f>IF(A194="","",C193+(C193*Assumptions!$B$17))</f>
        <v/>
      </c>
      <c r="D194" s="8" t="str">
        <f>IF(A194="","",D193+(D193*Assumptions!$B$11))</f>
        <v/>
      </c>
      <c r="E194" s="8" t="str">
        <f>IF(A194="","",E193+(E193*Assumptions!$B$11))</f>
        <v/>
      </c>
      <c r="F194" s="12" t="str">
        <f t="shared" ref="F194:F257" si="6">IF(A194="","",((((((0.65*(B194*C194))/D194)*127.67)/100*0.005306))))</f>
        <v/>
      </c>
      <c r="G194" s="10" t="str">
        <f>IF(A194="","",(('Emissions Factors'!$B$3/'CNG Bi-Fuel Vehicles'!E194)*(0.35*('CNG Bi-Fuel Vehicles'!B194*'CNG Bi-Fuel Vehicles'!C194)))/10^6)</f>
        <v/>
      </c>
      <c r="H194" s="12" t="str">
        <f t="shared" si="5"/>
        <v/>
      </c>
    </row>
    <row r="195" spans="1:8" x14ac:dyDescent="0.3">
      <c r="A195" t="str">
        <f>'Emission Assumption Summary'!A195</f>
        <v/>
      </c>
      <c r="B195" s="11" t="str">
        <f>IF(A195="","",'Summary Sheet'!T195)</f>
        <v/>
      </c>
      <c r="C195" s="10" t="str">
        <f>IF(A195="","",C194+(C194*Assumptions!$B$17))</f>
        <v/>
      </c>
      <c r="D195" s="8" t="str">
        <f>IF(A195="","",D194+(D194*Assumptions!$B$11))</f>
        <v/>
      </c>
      <c r="E195" s="8" t="str">
        <f>IF(A195="","",E194+(E194*Assumptions!$B$11))</f>
        <v/>
      </c>
      <c r="F195" s="12" t="str">
        <f t="shared" si="6"/>
        <v/>
      </c>
      <c r="G195" s="10" t="str">
        <f>IF(A195="","",(('Emissions Factors'!$B$3/'CNG Bi-Fuel Vehicles'!E195)*(0.35*('CNG Bi-Fuel Vehicles'!B195*'CNG Bi-Fuel Vehicles'!C195)))/10^6)</f>
        <v/>
      </c>
      <c r="H195" s="12" t="str">
        <f t="shared" ref="H195:H215" si="7">IF(A195="","",G195+F195)</f>
        <v/>
      </c>
    </row>
    <row r="196" spans="1:8" x14ac:dyDescent="0.3">
      <c r="A196" t="str">
        <f>'Emission Assumption Summary'!A196</f>
        <v/>
      </c>
      <c r="B196" s="11" t="str">
        <f>IF(A196="","",'Summary Sheet'!T196)</f>
        <v/>
      </c>
      <c r="C196" s="10" t="str">
        <f>IF(A196="","",C195+(C195*Assumptions!$B$17))</f>
        <v/>
      </c>
      <c r="D196" s="8" t="str">
        <f>IF(A196="","",D195+(D195*Assumptions!$B$11))</f>
        <v/>
      </c>
      <c r="E196" s="8" t="str">
        <f>IF(A196="","",E195+(E195*Assumptions!$B$11))</f>
        <v/>
      </c>
      <c r="F196" s="12" t="str">
        <f t="shared" si="6"/>
        <v/>
      </c>
      <c r="G196" s="10" t="str">
        <f>IF(A196="","",(('Emissions Factors'!$B$3/'CNG Bi-Fuel Vehicles'!E196)*(0.35*('CNG Bi-Fuel Vehicles'!B196*'CNG Bi-Fuel Vehicles'!C196)))/10^6)</f>
        <v/>
      </c>
      <c r="H196" s="12" t="str">
        <f t="shared" si="7"/>
        <v/>
      </c>
    </row>
    <row r="197" spans="1:8" x14ac:dyDescent="0.3">
      <c r="A197" t="str">
        <f>'Emission Assumption Summary'!A197</f>
        <v/>
      </c>
      <c r="B197" s="11" t="str">
        <f>IF(A197="","",'Summary Sheet'!T197)</f>
        <v/>
      </c>
      <c r="C197" s="10" t="str">
        <f>IF(A197="","",C196+(C196*Assumptions!$B$17))</f>
        <v/>
      </c>
      <c r="D197" s="8" t="str">
        <f>IF(A197="","",D196+(D196*Assumptions!$B$11))</f>
        <v/>
      </c>
      <c r="E197" s="8" t="str">
        <f>IF(A197="","",E196+(E196*Assumptions!$B$11))</f>
        <v/>
      </c>
      <c r="F197" s="12" t="str">
        <f t="shared" si="6"/>
        <v/>
      </c>
      <c r="G197" s="10" t="str">
        <f>IF(A197="","",(('Emissions Factors'!$B$3/'CNG Bi-Fuel Vehicles'!E197)*(0.35*('CNG Bi-Fuel Vehicles'!B197*'CNG Bi-Fuel Vehicles'!C197)))/10^6)</f>
        <v/>
      </c>
      <c r="H197" s="12" t="str">
        <f t="shared" si="7"/>
        <v/>
      </c>
    </row>
    <row r="198" spans="1:8" x14ac:dyDescent="0.3">
      <c r="A198" t="str">
        <f>'Emission Assumption Summary'!A198</f>
        <v/>
      </c>
      <c r="B198" s="11" t="str">
        <f>IF(A198="","",'Summary Sheet'!T198)</f>
        <v/>
      </c>
      <c r="C198" s="10" t="str">
        <f>IF(A198="","",C197+(C197*Assumptions!$B$17))</f>
        <v/>
      </c>
      <c r="D198" s="8" t="str">
        <f>IF(A198="","",D197+(D197*Assumptions!$B$11))</f>
        <v/>
      </c>
      <c r="E198" s="8" t="str">
        <f>IF(A198="","",E197+(E197*Assumptions!$B$11))</f>
        <v/>
      </c>
      <c r="F198" s="12" t="str">
        <f t="shared" si="6"/>
        <v/>
      </c>
      <c r="G198" s="10" t="str">
        <f>IF(A198="","",(('Emissions Factors'!$B$3/'CNG Bi-Fuel Vehicles'!E198)*(0.35*('CNG Bi-Fuel Vehicles'!B198*'CNG Bi-Fuel Vehicles'!C198)))/10^6)</f>
        <v/>
      </c>
      <c r="H198" s="12" t="str">
        <f t="shared" si="7"/>
        <v/>
      </c>
    </row>
    <row r="199" spans="1:8" x14ac:dyDescent="0.3">
      <c r="A199" t="str">
        <f>'Emission Assumption Summary'!A199</f>
        <v/>
      </c>
      <c r="B199" s="11" t="str">
        <f>IF(A199="","",'Summary Sheet'!T199)</f>
        <v/>
      </c>
      <c r="C199" s="10" t="str">
        <f>IF(A199="","",C198+(C198*Assumptions!$B$17))</f>
        <v/>
      </c>
      <c r="D199" s="8" t="str">
        <f>IF(A199="","",D198+(D198*Assumptions!$B$11))</f>
        <v/>
      </c>
      <c r="E199" s="8" t="str">
        <f>IF(A199="","",E198+(E198*Assumptions!$B$11))</f>
        <v/>
      </c>
      <c r="F199" s="12" t="str">
        <f t="shared" si="6"/>
        <v/>
      </c>
      <c r="G199" s="10" t="str">
        <f>IF(A199="","",(('Emissions Factors'!$B$3/'CNG Bi-Fuel Vehicles'!E199)*(0.35*('CNG Bi-Fuel Vehicles'!B199*'CNG Bi-Fuel Vehicles'!C199)))/10^6)</f>
        <v/>
      </c>
      <c r="H199" s="12" t="str">
        <f t="shared" si="7"/>
        <v/>
      </c>
    </row>
    <row r="200" spans="1:8" x14ac:dyDescent="0.3">
      <c r="A200" t="str">
        <f>'Emission Assumption Summary'!A200</f>
        <v/>
      </c>
      <c r="B200" s="11" t="str">
        <f>IF(A200="","",'Summary Sheet'!T200)</f>
        <v/>
      </c>
      <c r="C200" s="10" t="str">
        <f>IF(A200="","",C199+(C199*Assumptions!$B$17))</f>
        <v/>
      </c>
      <c r="D200" s="8" t="str">
        <f>IF(A200="","",D199+(D199*Assumptions!$B$11))</f>
        <v/>
      </c>
      <c r="E200" s="8" t="str">
        <f>IF(A200="","",E199+(E199*Assumptions!$B$11))</f>
        <v/>
      </c>
      <c r="F200" s="12" t="str">
        <f t="shared" si="6"/>
        <v/>
      </c>
      <c r="G200" s="10" t="str">
        <f>IF(A200="","",(('Emissions Factors'!$B$3/'CNG Bi-Fuel Vehicles'!E200)*(0.35*('CNG Bi-Fuel Vehicles'!B200*'CNG Bi-Fuel Vehicles'!C200)))/10^6)</f>
        <v/>
      </c>
      <c r="H200" s="12" t="str">
        <f t="shared" si="7"/>
        <v/>
      </c>
    </row>
    <row r="201" spans="1:8" x14ac:dyDescent="0.3">
      <c r="A201" t="str">
        <f>'Emission Assumption Summary'!A201</f>
        <v/>
      </c>
      <c r="B201" s="11" t="str">
        <f>IF(A201="","",'Summary Sheet'!T201)</f>
        <v/>
      </c>
      <c r="C201" s="10" t="str">
        <f>IF(A201="","",C200+(C200*Assumptions!$B$17))</f>
        <v/>
      </c>
      <c r="D201" s="8" t="str">
        <f>IF(A201="","",D200+(D200*Assumptions!$B$11))</f>
        <v/>
      </c>
      <c r="E201" s="8" t="str">
        <f>IF(A201="","",E200+(E200*Assumptions!$B$11))</f>
        <v/>
      </c>
      <c r="F201" s="12" t="str">
        <f t="shared" si="6"/>
        <v/>
      </c>
      <c r="G201" s="10" t="str">
        <f>IF(A201="","",(('Emissions Factors'!$B$3/'CNG Bi-Fuel Vehicles'!E201)*(0.35*('CNG Bi-Fuel Vehicles'!B201*'CNG Bi-Fuel Vehicles'!C201)))/10^6)</f>
        <v/>
      </c>
      <c r="H201" s="12" t="str">
        <f t="shared" si="7"/>
        <v/>
      </c>
    </row>
    <row r="202" spans="1:8" x14ac:dyDescent="0.3">
      <c r="A202" t="str">
        <f>'Emission Assumption Summary'!A202</f>
        <v/>
      </c>
      <c r="B202" s="11" t="str">
        <f>IF(A202="","",'Summary Sheet'!T202)</f>
        <v/>
      </c>
      <c r="C202" s="10" t="str">
        <f>IF(A202="","",C201+(C201*Assumptions!$B$17))</f>
        <v/>
      </c>
      <c r="D202" s="8" t="str">
        <f>IF(A202="","",D201+(D201*Assumptions!$B$11))</f>
        <v/>
      </c>
      <c r="E202" s="8" t="str">
        <f>IF(A202="","",E201+(E201*Assumptions!$B$11))</f>
        <v/>
      </c>
      <c r="F202" s="12" t="str">
        <f t="shared" si="6"/>
        <v/>
      </c>
      <c r="G202" s="10" t="str">
        <f>IF(A202="","",(('Emissions Factors'!$B$3/'CNG Bi-Fuel Vehicles'!E202)*(0.35*('CNG Bi-Fuel Vehicles'!B202*'CNG Bi-Fuel Vehicles'!C202)))/10^6)</f>
        <v/>
      </c>
      <c r="H202" s="12" t="str">
        <f t="shared" si="7"/>
        <v/>
      </c>
    </row>
    <row r="203" spans="1:8" x14ac:dyDescent="0.3">
      <c r="A203" t="str">
        <f>'Emission Assumption Summary'!A203</f>
        <v/>
      </c>
      <c r="B203" s="11" t="str">
        <f>IF(A203="","",'Summary Sheet'!T203)</f>
        <v/>
      </c>
      <c r="C203" s="10" t="str">
        <f>IF(A203="","",C202+(C202*Assumptions!$B$17))</f>
        <v/>
      </c>
      <c r="D203" s="8" t="str">
        <f>IF(A203="","",D202+(D202*Assumptions!$B$11))</f>
        <v/>
      </c>
      <c r="E203" s="8" t="str">
        <f>IF(A203="","",E202+(E202*Assumptions!$B$11))</f>
        <v/>
      </c>
      <c r="F203" s="12" t="str">
        <f t="shared" si="6"/>
        <v/>
      </c>
      <c r="G203" s="10" t="str">
        <f>IF(A203="","",(('Emissions Factors'!$B$3/'CNG Bi-Fuel Vehicles'!E203)*(0.35*('CNG Bi-Fuel Vehicles'!B203*'CNG Bi-Fuel Vehicles'!C203)))/10^6)</f>
        <v/>
      </c>
      <c r="H203" s="12" t="str">
        <f t="shared" si="7"/>
        <v/>
      </c>
    </row>
    <row r="204" spans="1:8" x14ac:dyDescent="0.3">
      <c r="A204" t="str">
        <f>'Emission Assumption Summary'!A204</f>
        <v/>
      </c>
      <c r="B204" s="11" t="str">
        <f>IF(A204="","",'Summary Sheet'!T204)</f>
        <v/>
      </c>
      <c r="C204" s="10" t="str">
        <f>IF(A204="","",C203+(C203*Assumptions!$B$17))</f>
        <v/>
      </c>
      <c r="D204" s="8" t="str">
        <f>IF(A204="","",D203+(D203*Assumptions!$B$11))</f>
        <v/>
      </c>
      <c r="E204" s="8" t="str">
        <f>IF(A204="","",E203+(E203*Assumptions!$B$11))</f>
        <v/>
      </c>
      <c r="F204" s="12" t="str">
        <f t="shared" si="6"/>
        <v/>
      </c>
      <c r="G204" s="10" t="str">
        <f>IF(A204="","",(('Emissions Factors'!$B$3/'CNG Bi-Fuel Vehicles'!E204)*(0.35*('CNG Bi-Fuel Vehicles'!B204*'CNG Bi-Fuel Vehicles'!C204)))/10^6)</f>
        <v/>
      </c>
      <c r="H204" s="12" t="str">
        <f t="shared" si="7"/>
        <v/>
      </c>
    </row>
    <row r="205" spans="1:8" x14ac:dyDescent="0.3">
      <c r="A205" t="str">
        <f>'Emission Assumption Summary'!A205</f>
        <v/>
      </c>
      <c r="B205" s="11" t="str">
        <f>IF(A205="","",'Summary Sheet'!T205)</f>
        <v/>
      </c>
      <c r="C205" s="10" t="str">
        <f>IF(A205="","",C204+(C204*Assumptions!$B$17))</f>
        <v/>
      </c>
      <c r="D205" s="8" t="str">
        <f>IF(A205="","",D204+(D204*Assumptions!$B$11))</f>
        <v/>
      </c>
      <c r="E205" s="8" t="str">
        <f>IF(A205="","",E204+(E204*Assumptions!$B$11))</f>
        <v/>
      </c>
      <c r="F205" s="12" t="str">
        <f t="shared" si="6"/>
        <v/>
      </c>
      <c r="G205" s="10" t="str">
        <f>IF(A205="","",(('Emissions Factors'!$B$3/'CNG Bi-Fuel Vehicles'!E205)*(0.35*('CNG Bi-Fuel Vehicles'!B205*'CNG Bi-Fuel Vehicles'!C205)))/10^6)</f>
        <v/>
      </c>
      <c r="H205" s="12" t="str">
        <f t="shared" si="7"/>
        <v/>
      </c>
    </row>
    <row r="206" spans="1:8" x14ac:dyDescent="0.3">
      <c r="A206" t="str">
        <f>'Emission Assumption Summary'!A206</f>
        <v/>
      </c>
      <c r="B206" s="11" t="str">
        <f>IF(A206="","",'Summary Sheet'!T206)</f>
        <v/>
      </c>
      <c r="C206" s="10" t="str">
        <f>IF(A206="","",C205+(C205*Assumptions!$B$17))</f>
        <v/>
      </c>
      <c r="D206" s="8" t="str">
        <f>IF(A206="","",D205+(D205*Assumptions!$B$11))</f>
        <v/>
      </c>
      <c r="E206" s="8" t="str">
        <f>IF(A206="","",E205+(E205*Assumptions!$B$11))</f>
        <v/>
      </c>
      <c r="F206" s="12" t="str">
        <f t="shared" si="6"/>
        <v/>
      </c>
      <c r="G206" s="10" t="str">
        <f>IF(A206="","",(('Emissions Factors'!$B$3/'CNG Bi-Fuel Vehicles'!E206)*(0.35*('CNG Bi-Fuel Vehicles'!B206*'CNG Bi-Fuel Vehicles'!C206)))/10^6)</f>
        <v/>
      </c>
      <c r="H206" s="12" t="str">
        <f t="shared" si="7"/>
        <v/>
      </c>
    </row>
    <row r="207" spans="1:8" x14ac:dyDescent="0.3">
      <c r="A207" t="str">
        <f>'Emission Assumption Summary'!A207</f>
        <v/>
      </c>
      <c r="B207" s="11" t="str">
        <f>IF(A207="","",'Summary Sheet'!T207)</f>
        <v/>
      </c>
      <c r="C207" s="10" t="str">
        <f>IF(A207="","",C206+(C206*Assumptions!$B$17))</f>
        <v/>
      </c>
      <c r="D207" s="8" t="str">
        <f>IF(A207="","",D206+(D206*Assumptions!$B$11))</f>
        <v/>
      </c>
      <c r="E207" s="8" t="str">
        <f>IF(A207="","",E206+(E206*Assumptions!$B$11))</f>
        <v/>
      </c>
      <c r="F207" s="12" t="str">
        <f t="shared" si="6"/>
        <v/>
      </c>
      <c r="G207" s="10" t="str">
        <f>IF(A207="","",(('Emissions Factors'!$B$3/'CNG Bi-Fuel Vehicles'!E207)*(0.35*('CNG Bi-Fuel Vehicles'!B207*'CNG Bi-Fuel Vehicles'!C207)))/10^6)</f>
        <v/>
      </c>
      <c r="H207" s="12" t="str">
        <f t="shared" si="7"/>
        <v/>
      </c>
    </row>
    <row r="208" spans="1:8" x14ac:dyDescent="0.3">
      <c r="A208" t="str">
        <f>'Emission Assumption Summary'!A208</f>
        <v/>
      </c>
      <c r="B208" s="11" t="str">
        <f>IF(A208="","",'Summary Sheet'!T208)</f>
        <v/>
      </c>
      <c r="C208" s="10" t="str">
        <f>IF(A208="","",C207+(C207*Assumptions!$B$17))</f>
        <v/>
      </c>
      <c r="D208" s="8" t="str">
        <f>IF(A208="","",D207+(D207*Assumptions!$B$11))</f>
        <v/>
      </c>
      <c r="E208" s="8" t="str">
        <f>IF(A208="","",E207+(E207*Assumptions!$B$11))</f>
        <v/>
      </c>
      <c r="F208" s="12" t="str">
        <f t="shared" si="6"/>
        <v/>
      </c>
      <c r="G208" s="10" t="str">
        <f>IF(A208="","",(('Emissions Factors'!$B$3/'CNG Bi-Fuel Vehicles'!E208)*(0.35*('CNG Bi-Fuel Vehicles'!B208*'CNG Bi-Fuel Vehicles'!C208)))/10^6)</f>
        <v/>
      </c>
      <c r="H208" s="12" t="str">
        <f t="shared" si="7"/>
        <v/>
      </c>
    </row>
    <row r="209" spans="1:8" x14ac:dyDescent="0.3">
      <c r="A209" t="str">
        <f>'Emission Assumption Summary'!A209</f>
        <v/>
      </c>
      <c r="B209" s="11" t="str">
        <f>IF(A209="","",'Summary Sheet'!T209)</f>
        <v/>
      </c>
      <c r="C209" s="10" t="str">
        <f>IF(A209="","",C208+(C208*Assumptions!$B$17))</f>
        <v/>
      </c>
      <c r="D209" s="8" t="str">
        <f>IF(A209="","",D208+(D208*Assumptions!$B$11))</f>
        <v/>
      </c>
      <c r="E209" s="8" t="str">
        <f>IF(A209="","",E208+(E208*Assumptions!$B$11))</f>
        <v/>
      </c>
      <c r="F209" s="12" t="str">
        <f t="shared" si="6"/>
        <v/>
      </c>
      <c r="G209" s="10" t="str">
        <f>IF(A209="","",(('Emissions Factors'!$B$3/'CNG Bi-Fuel Vehicles'!E209)*(0.35*('CNG Bi-Fuel Vehicles'!B209*'CNG Bi-Fuel Vehicles'!C209)))/10^6)</f>
        <v/>
      </c>
      <c r="H209" s="12" t="str">
        <f t="shared" si="7"/>
        <v/>
      </c>
    </row>
    <row r="210" spans="1:8" x14ac:dyDescent="0.3">
      <c r="A210" t="str">
        <f>'Emission Assumption Summary'!A210</f>
        <v/>
      </c>
      <c r="B210" s="11" t="str">
        <f>IF(A210="","",'Summary Sheet'!T210)</f>
        <v/>
      </c>
      <c r="C210" s="10" t="str">
        <f>IF(A210="","",C209+(C209*Assumptions!$B$17))</f>
        <v/>
      </c>
      <c r="D210" s="8" t="str">
        <f>IF(A210="","",D209+(D209*Assumptions!$B$11))</f>
        <v/>
      </c>
      <c r="E210" s="8" t="str">
        <f>IF(A210="","",E209+(E209*Assumptions!$B$11))</f>
        <v/>
      </c>
      <c r="F210" s="12" t="str">
        <f t="shared" si="6"/>
        <v/>
      </c>
      <c r="G210" s="10" t="str">
        <f>IF(A210="","",(('Emissions Factors'!$B$3/'CNG Bi-Fuel Vehicles'!E210)*(0.35*('CNG Bi-Fuel Vehicles'!B210*'CNG Bi-Fuel Vehicles'!C210)))/10^6)</f>
        <v/>
      </c>
      <c r="H210" s="12" t="str">
        <f t="shared" si="7"/>
        <v/>
      </c>
    </row>
    <row r="211" spans="1:8" x14ac:dyDescent="0.3">
      <c r="A211" t="str">
        <f>'Emission Assumption Summary'!A211</f>
        <v/>
      </c>
      <c r="B211" s="11" t="str">
        <f>IF(A211="","",'Summary Sheet'!T211)</f>
        <v/>
      </c>
      <c r="C211" s="10" t="str">
        <f>IF(A211="","",C210+(C210*Assumptions!$B$17))</f>
        <v/>
      </c>
      <c r="D211" s="8" t="str">
        <f>IF(A211="","",D210+(D210*Assumptions!$B$11))</f>
        <v/>
      </c>
      <c r="E211" s="8" t="str">
        <f>IF(A211="","",E210+(E210*Assumptions!$B$11))</f>
        <v/>
      </c>
      <c r="F211" s="12" t="str">
        <f t="shared" si="6"/>
        <v/>
      </c>
      <c r="G211" s="10" t="str">
        <f>IF(A211="","",(('Emissions Factors'!$B$3/'CNG Bi-Fuel Vehicles'!E211)*(0.35*('CNG Bi-Fuel Vehicles'!B211*'CNG Bi-Fuel Vehicles'!C211)))/10^6)</f>
        <v/>
      </c>
      <c r="H211" s="12" t="str">
        <f t="shared" si="7"/>
        <v/>
      </c>
    </row>
    <row r="212" spans="1:8" x14ac:dyDescent="0.3">
      <c r="A212" t="str">
        <f>'Emission Assumption Summary'!A212</f>
        <v/>
      </c>
      <c r="B212" s="11" t="str">
        <f>IF(A212="","",'Summary Sheet'!T212)</f>
        <v/>
      </c>
      <c r="C212" s="10" t="str">
        <f>IF(A212="","",C211+(C211*Assumptions!$B$17))</f>
        <v/>
      </c>
      <c r="D212" s="8" t="str">
        <f>IF(A212="","",D211+(D211*Assumptions!$B$11))</f>
        <v/>
      </c>
      <c r="E212" s="8" t="str">
        <f>IF(A212="","",E211+(E211*Assumptions!$B$11))</f>
        <v/>
      </c>
      <c r="F212" s="12" t="str">
        <f t="shared" si="6"/>
        <v/>
      </c>
      <c r="G212" s="10" t="str">
        <f>IF(A212="","",(('Emissions Factors'!$B$3/'CNG Bi-Fuel Vehicles'!E212)*(0.35*('CNG Bi-Fuel Vehicles'!B212*'CNG Bi-Fuel Vehicles'!C212)))/10^6)</f>
        <v/>
      </c>
      <c r="H212" s="12" t="str">
        <f t="shared" si="7"/>
        <v/>
      </c>
    </row>
    <row r="213" spans="1:8" x14ac:dyDescent="0.3">
      <c r="A213" t="str">
        <f>'Emission Assumption Summary'!A213</f>
        <v/>
      </c>
      <c r="B213" s="11" t="str">
        <f>IF(A213="","",'Summary Sheet'!T213)</f>
        <v/>
      </c>
      <c r="C213" s="10" t="str">
        <f>IF(A213="","",C212+(C212*Assumptions!$B$17))</f>
        <v/>
      </c>
      <c r="D213" s="8" t="str">
        <f>IF(A213="","",D212+(D212*Assumptions!$B$11))</f>
        <v/>
      </c>
      <c r="E213" s="8" t="str">
        <f>IF(A213="","",E212+(E212*Assumptions!$B$11))</f>
        <v/>
      </c>
      <c r="F213" s="12" t="str">
        <f t="shared" si="6"/>
        <v/>
      </c>
      <c r="G213" s="10" t="str">
        <f>IF(A213="","",(('Emissions Factors'!$B$3/'CNG Bi-Fuel Vehicles'!E213)*(0.35*('CNG Bi-Fuel Vehicles'!B213*'CNG Bi-Fuel Vehicles'!C213)))/10^6)</f>
        <v/>
      </c>
      <c r="H213" s="12" t="str">
        <f t="shared" si="7"/>
        <v/>
      </c>
    </row>
    <row r="214" spans="1:8" x14ac:dyDescent="0.3">
      <c r="A214" t="str">
        <f>'Emission Assumption Summary'!A214</f>
        <v/>
      </c>
      <c r="B214" s="11" t="str">
        <f>IF(A214="","",'Summary Sheet'!T214)</f>
        <v/>
      </c>
      <c r="C214" s="10" t="str">
        <f>IF(A214="","",C213+(C213*Assumptions!$B$17))</f>
        <v/>
      </c>
      <c r="D214" s="8" t="str">
        <f>IF(A214="","",D213+(D213*Assumptions!$B$11))</f>
        <v/>
      </c>
      <c r="E214" s="8" t="str">
        <f>IF(A214="","",E213+(E213*Assumptions!$B$11))</f>
        <v/>
      </c>
      <c r="F214" s="12" t="str">
        <f t="shared" si="6"/>
        <v/>
      </c>
      <c r="G214" s="10" t="str">
        <f>IF(A214="","",(('Emissions Factors'!$B$3/'CNG Bi-Fuel Vehicles'!E214)*(0.35*('CNG Bi-Fuel Vehicles'!B214*'CNG Bi-Fuel Vehicles'!C214)))/10^6)</f>
        <v/>
      </c>
      <c r="H214" s="12" t="str">
        <f t="shared" si="7"/>
        <v/>
      </c>
    </row>
    <row r="215" spans="1:8" x14ac:dyDescent="0.3">
      <c r="A215" t="str">
        <f>'Emission Assumption Summary'!A215</f>
        <v/>
      </c>
      <c r="B215" s="11" t="str">
        <f>IF(A215="","",'Summary Sheet'!T215)</f>
        <v/>
      </c>
      <c r="C215" s="10" t="str">
        <f>IF(A215="","",C214+(C214*Assumptions!$B$17))</f>
        <v/>
      </c>
      <c r="D215" s="8" t="str">
        <f>IF(A215="","",D214+(D214*Assumptions!$B$11))</f>
        <v/>
      </c>
      <c r="E215" s="8" t="str">
        <f>IF(A215="","",E214+(E214*Assumptions!$B$11))</f>
        <v/>
      </c>
      <c r="F215" s="12" t="str">
        <f t="shared" si="6"/>
        <v/>
      </c>
      <c r="G215" s="10" t="str">
        <f>IF(A215="","",(('Emissions Factors'!$B$3/'CNG Bi-Fuel Vehicles'!E215)*(0.35*('CNG Bi-Fuel Vehicles'!B215*'CNG Bi-Fuel Vehicles'!C215)))/10^6)</f>
        <v/>
      </c>
      <c r="H215" s="12" t="str">
        <f t="shared" si="7"/>
        <v/>
      </c>
    </row>
    <row r="216" spans="1:8" x14ac:dyDescent="0.3">
      <c r="A216" t="str">
        <f>'Emission Assumption Summary'!A216</f>
        <v/>
      </c>
      <c r="B216" s="11" t="str">
        <f>IF(A216="","",'Summary Sheet'!T216)</f>
        <v/>
      </c>
      <c r="C216" s="10" t="str">
        <f>IF(A216="","",C215+(C215*Assumptions!$B$17))</f>
        <v/>
      </c>
      <c r="D216" s="8" t="str">
        <f>IF(A216="","",D215+(D215*Assumptions!$B$11))</f>
        <v/>
      </c>
      <c r="E216" s="8" t="str">
        <f>IF(A216="","",E215+(E215*Assumptions!$B$11))</f>
        <v/>
      </c>
      <c r="F216" s="12" t="str">
        <f t="shared" si="6"/>
        <v/>
      </c>
      <c r="G216" s="10" t="str">
        <f>IF(A216="","",(('Emissions Factors'!$B$3/'CNG Bi-Fuel Vehicles'!E216)*(0.35*('CNG Bi-Fuel Vehicles'!B216*'CNG Bi-Fuel Vehicles'!C216)))/10^6)</f>
        <v/>
      </c>
    </row>
    <row r="217" spans="1:8" x14ac:dyDescent="0.3">
      <c r="A217" t="str">
        <f>'Emission Assumption Summary'!A217</f>
        <v/>
      </c>
      <c r="B217" s="11" t="str">
        <f>IF(A217="","",'Summary Sheet'!T217)</f>
        <v/>
      </c>
      <c r="C217" s="10" t="str">
        <f>IF(A217="","",C216+(C216*Assumptions!$B$17))</f>
        <v/>
      </c>
      <c r="D217" s="8" t="str">
        <f>IF(A217="","",D216+(D216*Assumptions!$B$11))</f>
        <v/>
      </c>
      <c r="E217" s="8" t="str">
        <f>IF(A217="","",E216+(E216*Assumptions!$B$11))</f>
        <v/>
      </c>
      <c r="F217" s="12" t="str">
        <f t="shared" si="6"/>
        <v/>
      </c>
      <c r="G217" s="10" t="str">
        <f>IF(A217="","",(('Emissions Factors'!$B$3/'CNG Bi-Fuel Vehicles'!E217)*(0.35*('CNG Bi-Fuel Vehicles'!B217*'CNG Bi-Fuel Vehicles'!C217)))/10^6)</f>
        <v/>
      </c>
    </row>
    <row r="218" spans="1:8" x14ac:dyDescent="0.3">
      <c r="A218" t="str">
        <f>'Emission Assumption Summary'!A218</f>
        <v/>
      </c>
      <c r="B218" s="11" t="str">
        <f>IF(A218="","",'Summary Sheet'!T218)</f>
        <v/>
      </c>
      <c r="C218" s="10" t="str">
        <f>IF(A218="","",C217+(C217*Assumptions!$B$17))</f>
        <v/>
      </c>
      <c r="D218" s="8" t="str">
        <f>IF(A218="","",D217+(D217*Assumptions!$B$11))</f>
        <v/>
      </c>
      <c r="E218" s="8" t="str">
        <f>IF(A218="","",E217+(E217*Assumptions!$B$11))</f>
        <v/>
      </c>
      <c r="F218" s="12" t="str">
        <f t="shared" si="6"/>
        <v/>
      </c>
      <c r="G218" s="10" t="str">
        <f>IF(A218="","",(('Emissions Factors'!$B$3/'CNG Bi-Fuel Vehicles'!E218)*(0.35*('CNG Bi-Fuel Vehicles'!B218*'CNG Bi-Fuel Vehicles'!C218)))/10^6)</f>
        <v/>
      </c>
    </row>
    <row r="219" spans="1:8" x14ac:dyDescent="0.3">
      <c r="A219" t="str">
        <f>'Emission Assumption Summary'!A219</f>
        <v/>
      </c>
      <c r="B219" s="11" t="str">
        <f>IF(A219="","",'Summary Sheet'!T219)</f>
        <v/>
      </c>
      <c r="C219" s="10" t="str">
        <f>IF(A219="","",C218+(C218*Assumptions!$B$17))</f>
        <v/>
      </c>
      <c r="D219" s="8" t="str">
        <f>IF(A219="","",D218+(D218*Assumptions!$B$11))</f>
        <v/>
      </c>
      <c r="E219" s="8" t="str">
        <f>IF(A219="","",E218+(E218*Assumptions!$B$11))</f>
        <v/>
      </c>
      <c r="F219" s="12" t="str">
        <f t="shared" si="6"/>
        <v/>
      </c>
      <c r="G219" s="10" t="str">
        <f>IF(A219="","",(('Emissions Factors'!$B$3/'CNG Bi-Fuel Vehicles'!E219)*(0.35*('CNG Bi-Fuel Vehicles'!B219*'CNG Bi-Fuel Vehicles'!C219)))/10^6)</f>
        <v/>
      </c>
    </row>
    <row r="220" spans="1:8" x14ac:dyDescent="0.3">
      <c r="A220" t="str">
        <f>'Emission Assumption Summary'!A220</f>
        <v/>
      </c>
      <c r="B220" s="11" t="str">
        <f>IF(A220="","",'Summary Sheet'!T220)</f>
        <v/>
      </c>
      <c r="C220" s="10" t="str">
        <f>IF(A220="","",C219+(C219*Assumptions!$B$17))</f>
        <v/>
      </c>
      <c r="D220" s="8" t="str">
        <f>IF(A220="","",D219+(D219*Assumptions!$B$11))</f>
        <v/>
      </c>
      <c r="E220" s="8" t="str">
        <f>IF(A220="","",E219+(E219*Assumptions!$B$11))</f>
        <v/>
      </c>
      <c r="F220" s="12" t="str">
        <f t="shared" si="6"/>
        <v/>
      </c>
      <c r="G220" s="10" t="str">
        <f>IF(A220="","",(('Emissions Factors'!$B$3/'CNG Bi-Fuel Vehicles'!E220)*(0.35*('CNG Bi-Fuel Vehicles'!B220*'CNG Bi-Fuel Vehicles'!C220)))/10^6)</f>
        <v/>
      </c>
    </row>
    <row r="221" spans="1:8" x14ac:dyDescent="0.3">
      <c r="A221" t="str">
        <f>'Emission Assumption Summary'!A221</f>
        <v/>
      </c>
      <c r="B221" s="11" t="str">
        <f>IF(A221="","",'Summary Sheet'!T221)</f>
        <v/>
      </c>
      <c r="C221" s="10" t="str">
        <f>IF(A221="","",C220+(C220*Assumptions!$B$17))</f>
        <v/>
      </c>
      <c r="D221" s="8" t="str">
        <f>IF(A221="","",D220+(D220*Assumptions!$B$11))</f>
        <v/>
      </c>
      <c r="E221" s="8" t="str">
        <f>IF(A221="","",E220+(E220*Assumptions!$B$11))</f>
        <v/>
      </c>
      <c r="F221" s="12" t="str">
        <f t="shared" si="6"/>
        <v/>
      </c>
      <c r="G221" s="10" t="str">
        <f>IF(A221="","",(('Emissions Factors'!$B$3/'CNG Bi-Fuel Vehicles'!E221)*(0.35*('CNG Bi-Fuel Vehicles'!B221*'CNG Bi-Fuel Vehicles'!C221)))/10^6)</f>
        <v/>
      </c>
    </row>
    <row r="222" spans="1:8" x14ac:dyDescent="0.3">
      <c r="A222" t="str">
        <f>'Emission Assumption Summary'!A222</f>
        <v/>
      </c>
      <c r="B222" s="11" t="str">
        <f>IF(A222="","",'Summary Sheet'!T222)</f>
        <v/>
      </c>
      <c r="C222" s="10" t="str">
        <f>IF(A222="","",C221+(C221*Assumptions!$B$17))</f>
        <v/>
      </c>
      <c r="D222" s="8" t="str">
        <f>IF(A222="","",D221+(D221*Assumptions!$B$11))</f>
        <v/>
      </c>
      <c r="E222" s="8" t="str">
        <f>IF(A222="","",E221+(E221*Assumptions!$B$11))</f>
        <v/>
      </c>
      <c r="F222" s="12" t="str">
        <f t="shared" si="6"/>
        <v/>
      </c>
      <c r="G222" s="10" t="str">
        <f>IF(A222="","",(('Emissions Factors'!$B$3/'CNG Bi-Fuel Vehicles'!E222)*(0.35*('CNG Bi-Fuel Vehicles'!B222*'CNG Bi-Fuel Vehicles'!C222)))/10^6)</f>
        <v/>
      </c>
    </row>
    <row r="223" spans="1:8" x14ac:dyDescent="0.3">
      <c r="A223" t="str">
        <f>'Emission Assumption Summary'!A223</f>
        <v/>
      </c>
      <c r="B223" s="11" t="str">
        <f>IF(A223="","",'Summary Sheet'!T223)</f>
        <v/>
      </c>
      <c r="C223" s="10" t="str">
        <f>IF(A223="","",C222+(C222*Assumptions!$B$17))</f>
        <v/>
      </c>
      <c r="D223" s="8" t="str">
        <f>IF(A223="","",D222+(D222*Assumptions!$B$11))</f>
        <v/>
      </c>
      <c r="E223" s="8" t="str">
        <f>IF(A223="","",E222+(E222*Assumptions!$B$11))</f>
        <v/>
      </c>
      <c r="F223" s="12" t="str">
        <f t="shared" si="6"/>
        <v/>
      </c>
      <c r="G223" s="10" t="str">
        <f>IF(A223="","",(('Emissions Factors'!$B$3/'CNG Bi-Fuel Vehicles'!E223)*(0.35*('CNG Bi-Fuel Vehicles'!B223*'CNG Bi-Fuel Vehicles'!C223)))/10^6)</f>
        <v/>
      </c>
    </row>
    <row r="224" spans="1:8" x14ac:dyDescent="0.3">
      <c r="A224" t="str">
        <f>'Emission Assumption Summary'!A224</f>
        <v/>
      </c>
      <c r="B224" s="11" t="str">
        <f>IF(A224="","",'Summary Sheet'!T224)</f>
        <v/>
      </c>
      <c r="C224" s="10" t="str">
        <f>IF(A224="","",C223+(C223*Assumptions!$B$17))</f>
        <v/>
      </c>
      <c r="D224" s="8" t="str">
        <f>IF(A224="","",D223+(D223*Assumptions!$B$11))</f>
        <v/>
      </c>
      <c r="E224" s="8" t="str">
        <f>IF(A224="","",E223+(E223*Assumptions!$B$11))</f>
        <v/>
      </c>
      <c r="F224" s="12" t="str">
        <f t="shared" si="6"/>
        <v/>
      </c>
      <c r="G224" s="10" t="str">
        <f>IF(A224="","",(('Emissions Factors'!$B$3/'CNG Bi-Fuel Vehicles'!E224)*(0.35*('CNG Bi-Fuel Vehicles'!B224*'CNG Bi-Fuel Vehicles'!C224)))/10^6)</f>
        <v/>
      </c>
    </row>
    <row r="225" spans="1:7" x14ac:dyDescent="0.3">
      <c r="A225" t="str">
        <f>'Emission Assumption Summary'!A225</f>
        <v/>
      </c>
      <c r="B225" s="11" t="str">
        <f>IF(A225="","",'Summary Sheet'!T225)</f>
        <v/>
      </c>
      <c r="C225" s="10" t="str">
        <f>IF(A225="","",C224+(C224*Assumptions!$B$17))</f>
        <v/>
      </c>
      <c r="D225" s="8" t="str">
        <f>IF(A225="","",D224+(D224*Assumptions!$B$11))</f>
        <v/>
      </c>
      <c r="E225" s="8" t="str">
        <f>IF(A225="","",E224+(E224*Assumptions!$B$11))</f>
        <v/>
      </c>
      <c r="F225" s="12" t="str">
        <f t="shared" si="6"/>
        <v/>
      </c>
      <c r="G225" s="10" t="str">
        <f>IF(A225="","",(('Emissions Factors'!$B$3/'CNG Bi-Fuel Vehicles'!E225)*(0.35*('CNG Bi-Fuel Vehicles'!B225*'CNG Bi-Fuel Vehicles'!C225)))/10^6)</f>
        <v/>
      </c>
    </row>
    <row r="226" spans="1:7" x14ac:dyDescent="0.3">
      <c r="A226" t="str">
        <f>'Emission Assumption Summary'!A226</f>
        <v/>
      </c>
      <c r="B226" s="11" t="str">
        <f>IF(A226="","",'Summary Sheet'!T226)</f>
        <v/>
      </c>
      <c r="C226" s="10" t="str">
        <f>IF(A226="","",C225+(C225*Assumptions!$B$17))</f>
        <v/>
      </c>
      <c r="D226" s="8" t="str">
        <f>IF(A226="","",D225+(D225*Assumptions!$B$11))</f>
        <v/>
      </c>
      <c r="E226" s="8" t="str">
        <f>IF(A226="","",E225+(E225*Assumptions!$B$11))</f>
        <v/>
      </c>
      <c r="F226" s="12" t="str">
        <f t="shared" si="6"/>
        <v/>
      </c>
      <c r="G226" s="10" t="str">
        <f>IF(A226="","",(('Emissions Factors'!$B$3/'CNG Bi-Fuel Vehicles'!E226)*(0.35*('CNG Bi-Fuel Vehicles'!B226*'CNG Bi-Fuel Vehicles'!C226)))/10^6)</f>
        <v/>
      </c>
    </row>
    <row r="227" spans="1:7" x14ac:dyDescent="0.3">
      <c r="A227" t="str">
        <f>'Emission Assumption Summary'!A227</f>
        <v/>
      </c>
      <c r="B227" s="11" t="str">
        <f>IF(A227="","",'Summary Sheet'!T227)</f>
        <v/>
      </c>
      <c r="C227" s="10" t="str">
        <f>IF(A227="","",C226+(C226*Assumptions!$B$17))</f>
        <v/>
      </c>
      <c r="D227" s="8" t="str">
        <f>IF(A227="","",D226+(D226*Assumptions!$B$11))</f>
        <v/>
      </c>
      <c r="E227" s="8" t="str">
        <f>IF(A227="","",E226+(E226*Assumptions!$B$11))</f>
        <v/>
      </c>
      <c r="F227" s="12" t="str">
        <f t="shared" si="6"/>
        <v/>
      </c>
      <c r="G227" s="10" t="str">
        <f>IF(A227="","",(('Emissions Factors'!$B$3/'CNG Bi-Fuel Vehicles'!E227)*(0.35*('CNG Bi-Fuel Vehicles'!B227*'CNG Bi-Fuel Vehicles'!C227)))/10^6)</f>
        <v/>
      </c>
    </row>
    <row r="228" spans="1:7" x14ac:dyDescent="0.3">
      <c r="A228" t="str">
        <f>'Emission Assumption Summary'!A228</f>
        <v/>
      </c>
      <c r="B228" s="11" t="str">
        <f>IF(A228="","",'Summary Sheet'!T228)</f>
        <v/>
      </c>
      <c r="C228" s="10" t="str">
        <f>IF(A228="","",C227+(C227*Assumptions!$B$17))</f>
        <v/>
      </c>
      <c r="D228" s="8" t="str">
        <f>IF(A228="","",D227+(D227*Assumptions!$B$11))</f>
        <v/>
      </c>
      <c r="E228" s="8" t="str">
        <f>IF(A228="","",E227+(E227*Assumptions!$B$11))</f>
        <v/>
      </c>
      <c r="F228" s="12" t="str">
        <f t="shared" si="6"/>
        <v/>
      </c>
      <c r="G228" s="10" t="str">
        <f>IF(A228="","",(('Emissions Factors'!$B$3/'CNG Bi-Fuel Vehicles'!E228)*(0.35*('CNG Bi-Fuel Vehicles'!B228*'CNG Bi-Fuel Vehicles'!C228)))/10^6)</f>
        <v/>
      </c>
    </row>
    <row r="229" spans="1:7" x14ac:dyDescent="0.3">
      <c r="A229" t="str">
        <f>'Emission Assumption Summary'!A229</f>
        <v/>
      </c>
      <c r="B229" s="11" t="str">
        <f>IF(A229="","",'Summary Sheet'!T229)</f>
        <v/>
      </c>
      <c r="C229" s="10" t="str">
        <f>IF(A229="","",C228+(C228*Assumptions!$B$17))</f>
        <v/>
      </c>
      <c r="D229" s="8" t="str">
        <f>IF(A229="","",D228+(D228*Assumptions!$B$11))</f>
        <v/>
      </c>
      <c r="E229" s="8" t="str">
        <f>IF(A229="","",E228+(E228*Assumptions!$B$11))</f>
        <v/>
      </c>
      <c r="F229" s="12" t="str">
        <f t="shared" si="6"/>
        <v/>
      </c>
      <c r="G229" s="10" t="str">
        <f>IF(A229="","",(('Emissions Factors'!$B$3/'CNG Bi-Fuel Vehicles'!E229)*(0.35*('CNG Bi-Fuel Vehicles'!B229*'CNG Bi-Fuel Vehicles'!C229)))/10^6)</f>
        <v/>
      </c>
    </row>
    <row r="230" spans="1:7" x14ac:dyDescent="0.3">
      <c r="A230" t="str">
        <f>'Emission Assumption Summary'!A230</f>
        <v/>
      </c>
      <c r="B230" s="11" t="str">
        <f>IF(A230="","",'Summary Sheet'!T230)</f>
        <v/>
      </c>
      <c r="C230" s="10" t="str">
        <f>IF(A230="","",C229+(C229*Assumptions!$B$17))</f>
        <v/>
      </c>
      <c r="D230" s="8" t="str">
        <f>IF(A230="","",D229+(D229*Assumptions!$B$11))</f>
        <v/>
      </c>
      <c r="E230" s="8" t="str">
        <f>IF(A230="","",E229+(E229*Assumptions!$B$11))</f>
        <v/>
      </c>
      <c r="F230" s="12" t="str">
        <f t="shared" si="6"/>
        <v/>
      </c>
      <c r="G230" s="10" t="str">
        <f>IF(A230="","",(('Emissions Factors'!$B$3/'CNG Bi-Fuel Vehicles'!E230)*(0.35*('CNG Bi-Fuel Vehicles'!B230*'CNG Bi-Fuel Vehicles'!C230)))/10^6)</f>
        <v/>
      </c>
    </row>
    <row r="231" spans="1:7" x14ac:dyDescent="0.3">
      <c r="A231" t="str">
        <f>'Emission Assumption Summary'!A231</f>
        <v/>
      </c>
      <c r="B231" s="11" t="str">
        <f>IF(A231="","",'Summary Sheet'!T231)</f>
        <v/>
      </c>
      <c r="C231" s="10" t="str">
        <f>IF(A231="","",C230+(C230*Assumptions!$B$17))</f>
        <v/>
      </c>
      <c r="D231" s="8" t="str">
        <f>IF(A231="","",D230+(D230*Assumptions!$B$11))</f>
        <v/>
      </c>
      <c r="E231" s="8" t="str">
        <f>IF(A231="","",E230+(E230*Assumptions!$B$11))</f>
        <v/>
      </c>
      <c r="F231" s="12" t="str">
        <f t="shared" si="6"/>
        <v/>
      </c>
      <c r="G231" s="10" t="str">
        <f>IF(A231="","",(('Emissions Factors'!$B$3/'CNG Bi-Fuel Vehicles'!E231)*(0.35*('CNG Bi-Fuel Vehicles'!B231*'CNG Bi-Fuel Vehicles'!C231)))/10^6)</f>
        <v/>
      </c>
    </row>
    <row r="232" spans="1:7" x14ac:dyDescent="0.3">
      <c r="A232" t="str">
        <f>'Emission Assumption Summary'!A232</f>
        <v/>
      </c>
      <c r="B232" s="11" t="str">
        <f>IF(A232="","",'Summary Sheet'!T232)</f>
        <v/>
      </c>
      <c r="C232" s="10" t="str">
        <f>IF(A232="","",C231+(C231*Assumptions!$B$17))</f>
        <v/>
      </c>
      <c r="D232" s="8" t="str">
        <f>IF(A232="","",D231+(D231*Assumptions!$B$11))</f>
        <v/>
      </c>
      <c r="E232" s="8" t="str">
        <f>IF(A232="","",E231+(E231*Assumptions!$B$11))</f>
        <v/>
      </c>
      <c r="F232" s="12" t="str">
        <f t="shared" si="6"/>
        <v/>
      </c>
      <c r="G232" s="10" t="str">
        <f>IF(A232="","",(('Emissions Factors'!$B$3/'CNG Bi-Fuel Vehicles'!E232)*(0.35*('CNG Bi-Fuel Vehicles'!B232*'CNG Bi-Fuel Vehicles'!C232)))/10^6)</f>
        <v/>
      </c>
    </row>
    <row r="233" spans="1:7" x14ac:dyDescent="0.3">
      <c r="A233" t="str">
        <f>'Emission Assumption Summary'!A233</f>
        <v/>
      </c>
      <c r="B233" s="11" t="str">
        <f>IF(A233="","",'Summary Sheet'!T233)</f>
        <v/>
      </c>
      <c r="C233" s="10" t="str">
        <f>IF(A233="","",C232+(C232*Assumptions!$B$17))</f>
        <v/>
      </c>
      <c r="D233" s="8" t="str">
        <f>IF(A233="","",D232+(D232*Assumptions!$B$11))</f>
        <v/>
      </c>
      <c r="E233" s="8" t="str">
        <f>IF(A233="","",E232+(E232*Assumptions!$B$11))</f>
        <v/>
      </c>
      <c r="F233" s="12" t="str">
        <f t="shared" si="6"/>
        <v/>
      </c>
      <c r="G233" s="10" t="str">
        <f>IF(A233="","",(('Emissions Factors'!$B$3/'CNG Bi-Fuel Vehicles'!E233)*(0.35*('CNG Bi-Fuel Vehicles'!B233*'CNG Bi-Fuel Vehicles'!C233)))/10^6)</f>
        <v/>
      </c>
    </row>
    <row r="234" spans="1:7" x14ac:dyDescent="0.3">
      <c r="A234" t="str">
        <f>'Emission Assumption Summary'!A234</f>
        <v/>
      </c>
      <c r="B234" s="11" t="str">
        <f>IF(A234="","",'Summary Sheet'!T234)</f>
        <v/>
      </c>
      <c r="C234" s="10" t="str">
        <f>IF(A234="","",C233+(C233*Assumptions!$B$17))</f>
        <v/>
      </c>
      <c r="D234" s="8" t="str">
        <f>IF(A234="","",D233+(D233*Assumptions!$B$11))</f>
        <v/>
      </c>
      <c r="E234" s="8" t="str">
        <f>IF(A234="","",E233+(E233*Assumptions!$B$11))</f>
        <v/>
      </c>
      <c r="F234" s="12" t="str">
        <f t="shared" si="6"/>
        <v/>
      </c>
      <c r="G234" s="10" t="str">
        <f>IF(A234="","",(('Emissions Factors'!$B$3/'CNG Bi-Fuel Vehicles'!E234)*(0.35*('CNG Bi-Fuel Vehicles'!B234*'CNG Bi-Fuel Vehicles'!C234)))/10^6)</f>
        <v/>
      </c>
    </row>
    <row r="235" spans="1:7" x14ac:dyDescent="0.3">
      <c r="A235" t="str">
        <f>'Emission Assumption Summary'!A235</f>
        <v/>
      </c>
      <c r="B235" s="11" t="str">
        <f>IF(A235="","",'Summary Sheet'!T235)</f>
        <v/>
      </c>
      <c r="C235" s="10" t="str">
        <f>IF(A235="","",C234+(C234*Assumptions!$B$17))</f>
        <v/>
      </c>
      <c r="D235" s="8" t="str">
        <f>IF(A235="","",D234+(D234*Assumptions!$B$11))</f>
        <v/>
      </c>
      <c r="E235" s="8" t="str">
        <f>IF(A235="","",E234+(E234*Assumptions!$B$11))</f>
        <v/>
      </c>
      <c r="F235" s="12" t="str">
        <f t="shared" si="6"/>
        <v/>
      </c>
      <c r="G235" s="10" t="str">
        <f>IF(A235="","",(('Emissions Factors'!$B$3/'CNG Bi-Fuel Vehicles'!E235)*(0.35*('CNG Bi-Fuel Vehicles'!B235*'CNG Bi-Fuel Vehicles'!C235)))/10^6)</f>
        <v/>
      </c>
    </row>
    <row r="236" spans="1:7" x14ac:dyDescent="0.3">
      <c r="A236" t="str">
        <f>'Emission Assumption Summary'!A236</f>
        <v/>
      </c>
      <c r="B236" s="11" t="str">
        <f>IF(A236="","",'Summary Sheet'!T236)</f>
        <v/>
      </c>
      <c r="C236" s="10" t="str">
        <f>IF(A236="","",C235+(C235*Assumptions!$B$17))</f>
        <v/>
      </c>
      <c r="D236" s="8" t="str">
        <f>IF(A236="","",D235+(D235*Assumptions!$B$11))</f>
        <v/>
      </c>
      <c r="E236" s="8" t="str">
        <f>IF(A236="","",E235+(E235*Assumptions!$B$11))</f>
        <v/>
      </c>
      <c r="F236" s="12" t="str">
        <f t="shared" si="6"/>
        <v/>
      </c>
      <c r="G236" s="10" t="str">
        <f>IF(A236="","",(('Emissions Factors'!$B$3/'CNG Bi-Fuel Vehicles'!E236)*(0.35*('CNG Bi-Fuel Vehicles'!B236*'CNG Bi-Fuel Vehicles'!C236)))/10^6)</f>
        <v/>
      </c>
    </row>
    <row r="237" spans="1:7" x14ac:dyDescent="0.3">
      <c r="A237" t="str">
        <f>'Emission Assumption Summary'!A237</f>
        <v/>
      </c>
      <c r="B237" s="11" t="str">
        <f>IF(A237="","",'Summary Sheet'!T237)</f>
        <v/>
      </c>
      <c r="C237" s="10" t="str">
        <f>IF(A237="","",C236+(C236*Assumptions!$B$17))</f>
        <v/>
      </c>
      <c r="D237" s="8" t="str">
        <f>IF(A237="","",D236+(D236*Assumptions!$B$11))</f>
        <v/>
      </c>
      <c r="E237" s="8" t="str">
        <f>IF(A237="","",E236+(E236*Assumptions!$B$11))</f>
        <v/>
      </c>
      <c r="F237" s="12" t="str">
        <f t="shared" si="6"/>
        <v/>
      </c>
      <c r="G237" s="10" t="str">
        <f>IF(A237="","",(('Emissions Factors'!$B$3/'CNG Bi-Fuel Vehicles'!E237)*(0.35*('CNG Bi-Fuel Vehicles'!B237*'CNG Bi-Fuel Vehicles'!C237)))/10^6)</f>
        <v/>
      </c>
    </row>
    <row r="238" spans="1:7" x14ac:dyDescent="0.3">
      <c r="A238" t="str">
        <f>'Emission Assumption Summary'!A238</f>
        <v/>
      </c>
      <c r="B238" s="11" t="str">
        <f>IF(A238="","",'Summary Sheet'!T238)</f>
        <v/>
      </c>
      <c r="C238" s="10" t="str">
        <f>IF(A238="","",C237+(C237*Assumptions!$B$17))</f>
        <v/>
      </c>
      <c r="D238" s="8" t="str">
        <f>IF(A238="","",D237+(D237*Assumptions!$B$11))</f>
        <v/>
      </c>
      <c r="E238" s="8" t="str">
        <f>IF(A238="","",E237+(E237*Assumptions!$B$11))</f>
        <v/>
      </c>
      <c r="F238" s="12" t="str">
        <f t="shared" si="6"/>
        <v/>
      </c>
      <c r="G238" s="10" t="str">
        <f>IF(A238="","",(('Emissions Factors'!$B$3/'CNG Bi-Fuel Vehicles'!E238)*(0.35*('CNG Bi-Fuel Vehicles'!B238*'CNG Bi-Fuel Vehicles'!C238)))/10^6)</f>
        <v/>
      </c>
    </row>
    <row r="239" spans="1:7" x14ac:dyDescent="0.3">
      <c r="A239" t="str">
        <f>'Emission Assumption Summary'!A239</f>
        <v/>
      </c>
      <c r="B239" s="11" t="str">
        <f>IF(A239="","",'Summary Sheet'!T239)</f>
        <v/>
      </c>
      <c r="C239" s="10" t="str">
        <f>IF(A239="","",C238+(C238*Assumptions!$B$17))</f>
        <v/>
      </c>
      <c r="D239" s="8" t="str">
        <f>IF(A239="","",D238+(D238*Assumptions!$B$11))</f>
        <v/>
      </c>
      <c r="E239" s="8" t="str">
        <f>IF(A239="","",E238+(E238*Assumptions!$B$11))</f>
        <v/>
      </c>
      <c r="F239" s="12" t="str">
        <f t="shared" si="6"/>
        <v/>
      </c>
      <c r="G239" s="10" t="str">
        <f>IF(A239="","",(('Emissions Factors'!$B$3/'CNG Bi-Fuel Vehicles'!E239)*(0.35*('CNG Bi-Fuel Vehicles'!B239*'CNG Bi-Fuel Vehicles'!C239)))/10^6)</f>
        <v/>
      </c>
    </row>
    <row r="240" spans="1:7" x14ac:dyDescent="0.3">
      <c r="A240" t="str">
        <f>'Emission Assumption Summary'!A240</f>
        <v/>
      </c>
      <c r="B240" s="11" t="str">
        <f>IF(A240="","",'Summary Sheet'!T240)</f>
        <v/>
      </c>
      <c r="C240" s="10" t="str">
        <f>IF(A240="","",C239+(C239*Assumptions!$B$17))</f>
        <v/>
      </c>
      <c r="D240" s="8" t="str">
        <f>IF(A240="","",D239+(D239*Assumptions!$B$11))</f>
        <v/>
      </c>
      <c r="E240" s="8" t="str">
        <f>IF(A240="","",E239+(E239*Assumptions!$B$11))</f>
        <v/>
      </c>
      <c r="F240" s="12" t="str">
        <f t="shared" si="6"/>
        <v/>
      </c>
      <c r="G240" s="10" t="str">
        <f>IF(A240="","",(('Emissions Factors'!$B$3/'CNG Bi-Fuel Vehicles'!E240)*(0.35*('CNG Bi-Fuel Vehicles'!B240*'CNG Bi-Fuel Vehicles'!C240)))/10^6)</f>
        <v/>
      </c>
    </row>
    <row r="241" spans="1:7" x14ac:dyDescent="0.3">
      <c r="A241" t="str">
        <f>'Emission Assumption Summary'!A241</f>
        <v/>
      </c>
      <c r="B241" s="11" t="str">
        <f>IF(A241="","",'Summary Sheet'!T241)</f>
        <v/>
      </c>
      <c r="C241" s="10" t="str">
        <f>IF(A241="","",C240+(C240*Assumptions!$B$17))</f>
        <v/>
      </c>
      <c r="D241" s="8" t="str">
        <f>IF(A241="","",D240+(D240*Assumptions!$B$11))</f>
        <v/>
      </c>
      <c r="E241" s="8" t="str">
        <f>IF(A241="","",E240+(E240*Assumptions!$B$11))</f>
        <v/>
      </c>
      <c r="F241" s="12" t="str">
        <f t="shared" si="6"/>
        <v/>
      </c>
      <c r="G241" s="10" t="str">
        <f>IF(A241="","",(('Emissions Factors'!$B$3/'CNG Bi-Fuel Vehicles'!E241)*(0.35*('CNG Bi-Fuel Vehicles'!B241*'CNG Bi-Fuel Vehicles'!C241)))/10^6)</f>
        <v/>
      </c>
    </row>
    <row r="242" spans="1:7" x14ac:dyDescent="0.3">
      <c r="A242" t="str">
        <f>'Emission Assumption Summary'!A242</f>
        <v/>
      </c>
      <c r="B242" s="11" t="str">
        <f>IF(A242="","",'Summary Sheet'!T242)</f>
        <v/>
      </c>
      <c r="C242" s="10" t="str">
        <f>IF(A242="","",C241+(C241*Assumptions!$B$17))</f>
        <v/>
      </c>
      <c r="D242" s="8" t="str">
        <f>IF(A242="","",D241+(D241*Assumptions!$B$11))</f>
        <v/>
      </c>
      <c r="E242" s="8" t="str">
        <f>IF(A242="","",E241+(E241*Assumptions!$B$11))</f>
        <v/>
      </c>
      <c r="F242" s="12" t="str">
        <f t="shared" si="6"/>
        <v/>
      </c>
      <c r="G242" s="10" t="str">
        <f>IF(A242="","",(('Emissions Factors'!$B$3/'CNG Bi-Fuel Vehicles'!E242)*(0.35*('CNG Bi-Fuel Vehicles'!B242*'CNG Bi-Fuel Vehicles'!C242)))/10^6)</f>
        <v/>
      </c>
    </row>
    <row r="243" spans="1:7" x14ac:dyDescent="0.3">
      <c r="A243" t="str">
        <f>'Emission Assumption Summary'!A243</f>
        <v/>
      </c>
      <c r="B243" s="11" t="str">
        <f>IF(A243="","",'Summary Sheet'!T243)</f>
        <v/>
      </c>
      <c r="C243" s="10" t="str">
        <f>IF(A243="","",C242+(C242*Assumptions!$B$17))</f>
        <v/>
      </c>
      <c r="D243" s="8" t="str">
        <f>IF(A243="","",D242+(D242*Assumptions!$B$11))</f>
        <v/>
      </c>
      <c r="E243" s="8" t="str">
        <f>IF(A243="","",E242+(E242*Assumptions!$B$11))</f>
        <v/>
      </c>
      <c r="F243" s="12" t="str">
        <f t="shared" si="6"/>
        <v/>
      </c>
      <c r="G243" s="10" t="str">
        <f>IF(A243="","",(('Emissions Factors'!$B$3/'CNG Bi-Fuel Vehicles'!E243)*(0.35*('CNG Bi-Fuel Vehicles'!B243*'CNG Bi-Fuel Vehicles'!C243)))/10^6)</f>
        <v/>
      </c>
    </row>
    <row r="244" spans="1:7" x14ac:dyDescent="0.3">
      <c r="A244" t="str">
        <f>'Emission Assumption Summary'!A244</f>
        <v/>
      </c>
      <c r="B244" s="11" t="str">
        <f>IF(A244="","",'Summary Sheet'!T244)</f>
        <v/>
      </c>
      <c r="C244" s="10" t="str">
        <f>IF(A244="","",C243+(C243*Assumptions!$B$17))</f>
        <v/>
      </c>
      <c r="D244" s="8" t="str">
        <f>IF(A244="","",D243+(D243*Assumptions!$B$11))</f>
        <v/>
      </c>
      <c r="E244" s="8" t="str">
        <f>IF(A244="","",E243+(E243*Assumptions!$B$11))</f>
        <v/>
      </c>
      <c r="F244" s="12" t="str">
        <f t="shared" si="6"/>
        <v/>
      </c>
      <c r="G244" s="10" t="str">
        <f>IF(A244="","",(('Emissions Factors'!$B$3/'CNG Bi-Fuel Vehicles'!E244)*(0.35*('CNG Bi-Fuel Vehicles'!B244*'CNG Bi-Fuel Vehicles'!C244)))/10^6)</f>
        <v/>
      </c>
    </row>
    <row r="245" spans="1:7" x14ac:dyDescent="0.3">
      <c r="A245" t="str">
        <f>'Emission Assumption Summary'!A245</f>
        <v/>
      </c>
      <c r="B245" s="11" t="str">
        <f>IF(A245="","",'Summary Sheet'!T245)</f>
        <v/>
      </c>
      <c r="C245" s="10" t="str">
        <f>IF(A245="","",C244+(C244*Assumptions!$B$17))</f>
        <v/>
      </c>
      <c r="D245" s="8" t="str">
        <f>IF(A245="","",D244+(D244*Assumptions!$B$11))</f>
        <v/>
      </c>
      <c r="E245" s="8" t="str">
        <f>IF(A245="","",E244+(E244*Assumptions!$B$11))</f>
        <v/>
      </c>
      <c r="F245" s="12" t="str">
        <f t="shared" si="6"/>
        <v/>
      </c>
      <c r="G245" s="10" t="str">
        <f>IF(A245="","",(('Emissions Factors'!$B$3/'CNG Bi-Fuel Vehicles'!E245)*(0.35*('CNG Bi-Fuel Vehicles'!B245*'CNG Bi-Fuel Vehicles'!C245)))/10^6)</f>
        <v/>
      </c>
    </row>
    <row r="246" spans="1:7" x14ac:dyDescent="0.3">
      <c r="A246" t="str">
        <f>'Emission Assumption Summary'!A246</f>
        <v/>
      </c>
      <c r="B246" s="11" t="str">
        <f>IF(A246="","",'Summary Sheet'!T246)</f>
        <v/>
      </c>
      <c r="C246" s="10" t="str">
        <f>IF(A246="","",C245+(C245*Assumptions!$B$17))</f>
        <v/>
      </c>
      <c r="D246" s="8" t="str">
        <f>IF(A246="","",D245+(D245*Assumptions!$B$11))</f>
        <v/>
      </c>
      <c r="E246" s="8" t="str">
        <f>IF(A246="","",E245+(E245*Assumptions!$B$11))</f>
        <v/>
      </c>
      <c r="F246" s="12" t="str">
        <f t="shared" si="6"/>
        <v/>
      </c>
      <c r="G246" s="10" t="str">
        <f>IF(A246="","",(('Emissions Factors'!$B$3/'CNG Bi-Fuel Vehicles'!E246)*(0.35*('CNG Bi-Fuel Vehicles'!B246*'CNG Bi-Fuel Vehicles'!C246)))/10^6)</f>
        <v/>
      </c>
    </row>
    <row r="247" spans="1:7" x14ac:dyDescent="0.3">
      <c r="A247" t="str">
        <f>'Emission Assumption Summary'!A247</f>
        <v/>
      </c>
      <c r="B247" s="11" t="str">
        <f>IF(A247="","",'Summary Sheet'!T247)</f>
        <v/>
      </c>
      <c r="C247" s="10" t="str">
        <f>IF(A247="","",C246+(C246*Assumptions!$B$17))</f>
        <v/>
      </c>
      <c r="D247" s="8" t="str">
        <f>IF(A247="","",D246+(D246*Assumptions!$B$11))</f>
        <v/>
      </c>
      <c r="E247" s="8" t="str">
        <f>IF(A247="","",E246+(E246*Assumptions!$B$11))</f>
        <v/>
      </c>
      <c r="F247" s="12" t="str">
        <f t="shared" si="6"/>
        <v/>
      </c>
      <c r="G247" s="10" t="str">
        <f>IF(A247="","",(('Emissions Factors'!$B$3/'CNG Bi-Fuel Vehicles'!E247)*(0.35*('CNG Bi-Fuel Vehicles'!B247*'CNG Bi-Fuel Vehicles'!C247)))/10^6)</f>
        <v/>
      </c>
    </row>
    <row r="248" spans="1:7" x14ac:dyDescent="0.3">
      <c r="A248" t="str">
        <f>'Emission Assumption Summary'!A248</f>
        <v/>
      </c>
      <c r="B248" s="11" t="str">
        <f>IF(A248="","",'Summary Sheet'!T248)</f>
        <v/>
      </c>
      <c r="C248" s="10" t="str">
        <f>IF(A248="","",C247+(C247*Assumptions!$B$17))</f>
        <v/>
      </c>
      <c r="D248" s="8" t="str">
        <f>IF(A248="","",D247+(D247*Assumptions!$B$11))</f>
        <v/>
      </c>
      <c r="E248" s="8" t="str">
        <f>IF(A248="","",E247+(E247*Assumptions!$B$11))</f>
        <v/>
      </c>
      <c r="F248" s="12" t="str">
        <f t="shared" si="6"/>
        <v/>
      </c>
      <c r="G248" s="10" t="str">
        <f>IF(A248="","",(('Emissions Factors'!$B$3/'CNG Bi-Fuel Vehicles'!E248)*(0.35*('CNG Bi-Fuel Vehicles'!B248*'CNG Bi-Fuel Vehicles'!C248)))/10^6)</f>
        <v/>
      </c>
    </row>
    <row r="249" spans="1:7" x14ac:dyDescent="0.3">
      <c r="A249" t="str">
        <f>'Emission Assumption Summary'!A249</f>
        <v/>
      </c>
      <c r="B249" s="11" t="str">
        <f>IF(A249="","",'Summary Sheet'!T249)</f>
        <v/>
      </c>
      <c r="C249" s="10" t="str">
        <f>IF(A249="","",C248+(C248*Assumptions!$B$17))</f>
        <v/>
      </c>
      <c r="D249" s="8" t="str">
        <f>IF(A249="","",D248+(D248*Assumptions!$B$11))</f>
        <v/>
      </c>
      <c r="E249" s="8" t="str">
        <f>IF(A249="","",E248+(E248*Assumptions!$B$11))</f>
        <v/>
      </c>
      <c r="F249" s="12" t="str">
        <f t="shared" si="6"/>
        <v/>
      </c>
      <c r="G249" s="10" t="str">
        <f>IF(A249="","",(('Emissions Factors'!$B$3/'CNG Bi-Fuel Vehicles'!E249)*(0.35*('CNG Bi-Fuel Vehicles'!B249*'CNG Bi-Fuel Vehicles'!C249)))/10^6)</f>
        <v/>
      </c>
    </row>
    <row r="250" spans="1:7" x14ac:dyDescent="0.3">
      <c r="A250" t="str">
        <f>'Emission Assumption Summary'!A250</f>
        <v/>
      </c>
      <c r="B250" s="11" t="str">
        <f>IF(A250="","",'Summary Sheet'!T250)</f>
        <v/>
      </c>
      <c r="C250" s="10" t="str">
        <f>IF(A250="","",C249+(C249*Assumptions!$B$17))</f>
        <v/>
      </c>
      <c r="D250" s="8" t="str">
        <f>IF(A250="","",D249+(D249*Assumptions!$B$11))</f>
        <v/>
      </c>
      <c r="E250" s="8" t="str">
        <f>IF(A250="","",E249+(E249*Assumptions!$B$11))</f>
        <v/>
      </c>
      <c r="F250" s="12" t="str">
        <f t="shared" si="6"/>
        <v/>
      </c>
      <c r="G250" s="10" t="str">
        <f>IF(A250="","",(('Emissions Factors'!$B$3/'CNG Bi-Fuel Vehicles'!E250)*(0.35*('CNG Bi-Fuel Vehicles'!B250*'CNG Bi-Fuel Vehicles'!C250)))/10^6)</f>
        <v/>
      </c>
    </row>
    <row r="251" spans="1:7" x14ac:dyDescent="0.3">
      <c r="A251" t="str">
        <f>'Emission Assumption Summary'!A251</f>
        <v/>
      </c>
      <c r="B251" s="11" t="str">
        <f>IF(A251="","",'Summary Sheet'!T251)</f>
        <v/>
      </c>
      <c r="C251" s="10" t="str">
        <f>IF(A251="","",C250+(C250*Assumptions!$B$17))</f>
        <v/>
      </c>
      <c r="D251" s="8" t="str">
        <f>IF(A251="","",D250+(D250*Assumptions!$B$11))</f>
        <v/>
      </c>
      <c r="E251" s="8" t="str">
        <f>IF(A251="","",E250+(E250*Assumptions!$B$11))</f>
        <v/>
      </c>
      <c r="F251" s="12" t="str">
        <f t="shared" si="6"/>
        <v/>
      </c>
      <c r="G251" s="10" t="str">
        <f>IF(A251="","",(('Emissions Factors'!$B$3/'CNG Bi-Fuel Vehicles'!E251)*(0.35*('CNG Bi-Fuel Vehicles'!B251*'CNG Bi-Fuel Vehicles'!C251)))/10^6)</f>
        <v/>
      </c>
    </row>
    <row r="252" spans="1:7" x14ac:dyDescent="0.3">
      <c r="A252" t="str">
        <f>'Emission Assumption Summary'!A252</f>
        <v/>
      </c>
      <c r="B252" s="11" t="str">
        <f>IF(A252="","",'Summary Sheet'!T252)</f>
        <v/>
      </c>
      <c r="C252" s="10" t="str">
        <f>IF(A252="","",C251+(C251*Assumptions!$B$17))</f>
        <v/>
      </c>
      <c r="D252" s="8" t="str">
        <f>IF(A252="","",D251+(D251*Assumptions!$B$11))</f>
        <v/>
      </c>
      <c r="E252" s="8" t="str">
        <f>IF(A252="","",E251+(E251*Assumptions!$B$11))</f>
        <v/>
      </c>
      <c r="F252" s="12" t="str">
        <f t="shared" si="6"/>
        <v/>
      </c>
      <c r="G252" s="10" t="str">
        <f>IF(A252="","",(('Emissions Factors'!$B$3/'CNG Bi-Fuel Vehicles'!E252)*(0.35*('CNG Bi-Fuel Vehicles'!B252*'CNG Bi-Fuel Vehicles'!C252)))/10^6)</f>
        <v/>
      </c>
    </row>
    <row r="253" spans="1:7" x14ac:dyDescent="0.3">
      <c r="A253" t="str">
        <f>'Emission Assumption Summary'!A253</f>
        <v/>
      </c>
      <c r="B253" s="11" t="str">
        <f>IF(A253="","",'Summary Sheet'!T253)</f>
        <v/>
      </c>
      <c r="C253" s="10" t="str">
        <f>IF(A253="","",C252+(C252*Assumptions!$B$17))</f>
        <v/>
      </c>
      <c r="D253" s="8" t="str">
        <f>IF(A253="","",D252+(D252*Assumptions!$B$11))</f>
        <v/>
      </c>
      <c r="E253" s="8" t="str">
        <f>IF(A253="","",E252+(E252*Assumptions!$B$11))</f>
        <v/>
      </c>
      <c r="F253" s="12" t="str">
        <f t="shared" si="6"/>
        <v/>
      </c>
      <c r="G253" s="10" t="str">
        <f>IF(A253="","",(('Emissions Factors'!$B$3/'CNG Bi-Fuel Vehicles'!E253)*(0.35*('CNG Bi-Fuel Vehicles'!B253*'CNG Bi-Fuel Vehicles'!C253)))/10^6)</f>
        <v/>
      </c>
    </row>
    <row r="254" spans="1:7" x14ac:dyDescent="0.3">
      <c r="A254" t="str">
        <f>'Emission Assumption Summary'!A254</f>
        <v/>
      </c>
      <c r="B254" s="11" t="str">
        <f>IF(A254="","",'Summary Sheet'!T254)</f>
        <v/>
      </c>
      <c r="C254" s="10" t="str">
        <f>IF(A254="","",C253+(C253*Assumptions!$B$17))</f>
        <v/>
      </c>
      <c r="D254" s="8" t="str">
        <f>IF(A254="","",D253+(D253*Assumptions!$B$11))</f>
        <v/>
      </c>
      <c r="E254" s="8" t="str">
        <f>IF(A254="","",E253+(E253*Assumptions!$B$11))</f>
        <v/>
      </c>
      <c r="F254" s="12" t="str">
        <f t="shared" si="6"/>
        <v/>
      </c>
      <c r="G254" s="10" t="str">
        <f>IF(A254="","",(('Emissions Factors'!$B$3/'CNG Bi-Fuel Vehicles'!E254)*(0.35*('CNG Bi-Fuel Vehicles'!B254*'CNG Bi-Fuel Vehicles'!C254)))/10^6)</f>
        <v/>
      </c>
    </row>
    <row r="255" spans="1:7" x14ac:dyDescent="0.3">
      <c r="A255" t="str">
        <f>'Emission Assumption Summary'!A255</f>
        <v/>
      </c>
      <c r="B255" s="11" t="str">
        <f>IF(A255="","",'Summary Sheet'!T255)</f>
        <v/>
      </c>
      <c r="C255" s="10" t="str">
        <f>IF(A255="","",C254+(C254*Assumptions!$B$17))</f>
        <v/>
      </c>
      <c r="D255" s="8" t="str">
        <f>IF(A255="","",D254+(D254*Assumptions!$B$11))</f>
        <v/>
      </c>
      <c r="E255" s="8" t="str">
        <f>IF(A255="","",E254+(E254*Assumptions!$B$11))</f>
        <v/>
      </c>
      <c r="F255" s="12" t="str">
        <f t="shared" si="6"/>
        <v/>
      </c>
      <c r="G255" s="10" t="str">
        <f>IF(A255="","",(('Emissions Factors'!$B$3/'CNG Bi-Fuel Vehicles'!E255)*(0.35*('CNG Bi-Fuel Vehicles'!B255*'CNG Bi-Fuel Vehicles'!C255)))/10^6)</f>
        <v/>
      </c>
    </row>
    <row r="256" spans="1:7" x14ac:dyDescent="0.3">
      <c r="A256" t="str">
        <f>'Emission Assumption Summary'!A256</f>
        <v/>
      </c>
      <c r="B256" s="11" t="str">
        <f>IF(A256="","",'Summary Sheet'!T256)</f>
        <v/>
      </c>
      <c r="C256" s="10" t="str">
        <f>IF(A256="","",C255+(C255*Assumptions!$B$17))</f>
        <v/>
      </c>
      <c r="D256" s="8" t="str">
        <f>IF(A256="","",D255+(D255*Assumptions!$B$11))</f>
        <v/>
      </c>
      <c r="E256" s="8" t="str">
        <f>IF(A256="","",E255+(E255*Assumptions!$B$11))</f>
        <v/>
      </c>
      <c r="F256" s="12" t="str">
        <f t="shared" si="6"/>
        <v/>
      </c>
      <c r="G256" s="10" t="str">
        <f>IF(A256="","",(('Emissions Factors'!$B$3/'CNG Bi-Fuel Vehicles'!E256)*(0.35*('CNG Bi-Fuel Vehicles'!B256*'CNG Bi-Fuel Vehicles'!C256)))/10^6)</f>
        <v/>
      </c>
    </row>
    <row r="257" spans="1:7" x14ac:dyDescent="0.3">
      <c r="A257" t="str">
        <f>'Emission Assumption Summary'!A257</f>
        <v/>
      </c>
      <c r="B257" s="11" t="str">
        <f>IF(A257="","",'Summary Sheet'!T257)</f>
        <v/>
      </c>
      <c r="C257" s="10" t="str">
        <f>IF(A257="","",C256+(C256*Assumptions!$B$17))</f>
        <v/>
      </c>
      <c r="D257" s="8" t="str">
        <f>IF(A257="","",D256+(D256*Assumptions!$B$11))</f>
        <v/>
      </c>
      <c r="E257" s="8" t="str">
        <f>IF(A257="","",E256+(E256*Assumptions!$B$11))</f>
        <v/>
      </c>
      <c r="F257" s="12" t="str">
        <f t="shared" si="6"/>
        <v/>
      </c>
      <c r="G257" s="10" t="str">
        <f>IF(A257="","",(('Emissions Factors'!$B$3/'CNG Bi-Fuel Vehicles'!E257)*(0.35*('CNG Bi-Fuel Vehicles'!B257*'CNG Bi-Fuel Vehicles'!C257)))/10^6)</f>
        <v/>
      </c>
    </row>
    <row r="258" spans="1:7" x14ac:dyDescent="0.3">
      <c r="A258" t="str">
        <f>'Emission Assumption Summary'!A258</f>
        <v/>
      </c>
      <c r="B258" s="11" t="str">
        <f>IF(A258="","",'Summary Sheet'!T258)</f>
        <v/>
      </c>
      <c r="C258" s="10" t="str">
        <f>IF(A258="","",C257+(C257*Assumptions!$B$17))</f>
        <v/>
      </c>
      <c r="D258" s="8" t="str">
        <f>IF(A258="","",D257+(D257*Assumptions!$B$11))</f>
        <v/>
      </c>
      <c r="E258" s="8" t="str">
        <f>IF(A258="","",E257+(E257*Assumptions!$B$11))</f>
        <v/>
      </c>
      <c r="F258" s="12" t="str">
        <f t="shared" ref="F258:F265" si="8">IF(A258="","",((((((0.65*(B258*C258))/D258)*127.67)/100*0.005306))))</f>
        <v/>
      </c>
      <c r="G258" s="10" t="str">
        <f>IF(A258="","",(('Emissions Factors'!$B$3/'CNG Bi-Fuel Vehicles'!E258)*(0.35*('CNG Bi-Fuel Vehicles'!B258*'CNG Bi-Fuel Vehicles'!C258)))/10^6)</f>
        <v/>
      </c>
    </row>
    <row r="259" spans="1:7" x14ac:dyDescent="0.3">
      <c r="A259" t="str">
        <f>'Emission Assumption Summary'!A259</f>
        <v/>
      </c>
      <c r="B259" s="11" t="str">
        <f>IF(A259="","",'Summary Sheet'!T259)</f>
        <v/>
      </c>
      <c r="C259" s="10" t="str">
        <f>IF(A259="","",C258+(C258*Assumptions!$B$17))</f>
        <v/>
      </c>
      <c r="D259" s="8" t="str">
        <f>IF(A259="","",D258+(D258*Assumptions!$B$11))</f>
        <v/>
      </c>
      <c r="E259" s="8" t="str">
        <f>IF(A259="","",E258+(E258*Assumptions!$B$11))</f>
        <v/>
      </c>
      <c r="F259" s="12" t="str">
        <f t="shared" si="8"/>
        <v/>
      </c>
      <c r="G259" s="10" t="str">
        <f>IF(A259="","",(('Emissions Factors'!$B$3/'CNG Bi-Fuel Vehicles'!E259)*(0.35*('CNG Bi-Fuel Vehicles'!B259*'CNG Bi-Fuel Vehicles'!C259)))/10^6)</f>
        <v/>
      </c>
    </row>
    <row r="260" spans="1:7" x14ac:dyDescent="0.3">
      <c r="A260" t="str">
        <f>'Emission Assumption Summary'!A260</f>
        <v/>
      </c>
      <c r="B260" s="11" t="str">
        <f>IF(A260="","",'Summary Sheet'!T260)</f>
        <v/>
      </c>
      <c r="C260" s="10" t="str">
        <f>IF(A260="","",C259+(C259*Assumptions!$B$17))</f>
        <v/>
      </c>
      <c r="D260" s="8" t="str">
        <f>IF(A260="","",D259+(D259*Assumptions!$B$11))</f>
        <v/>
      </c>
      <c r="E260" s="8" t="str">
        <f>IF(A260="","",E259+(E259*Assumptions!$B$11))</f>
        <v/>
      </c>
      <c r="F260" s="12" t="str">
        <f t="shared" si="8"/>
        <v/>
      </c>
      <c r="G260" s="10" t="str">
        <f>IF(A260="","",(('Emissions Factors'!$B$3/'CNG Bi-Fuel Vehicles'!E260)*(0.35*('CNG Bi-Fuel Vehicles'!B260*'CNG Bi-Fuel Vehicles'!C260)))/10^6)</f>
        <v/>
      </c>
    </row>
    <row r="261" spans="1:7" x14ac:dyDescent="0.3">
      <c r="A261" t="str">
        <f>'Emission Assumption Summary'!A261</f>
        <v/>
      </c>
      <c r="B261" s="11" t="str">
        <f>IF(A261="","",'Summary Sheet'!T261)</f>
        <v/>
      </c>
      <c r="C261" s="10" t="str">
        <f>IF(A261="","",C260+(C260*Assumptions!$B$17))</f>
        <v/>
      </c>
      <c r="D261" s="8" t="str">
        <f>IF(A261="","",D260+(D260*Assumptions!$B$11))</f>
        <v/>
      </c>
      <c r="E261" s="8" t="str">
        <f>IF(A261="","",E260+(E260*Assumptions!$B$11))</f>
        <v/>
      </c>
      <c r="F261" s="12" t="str">
        <f t="shared" si="8"/>
        <v/>
      </c>
      <c r="G261" s="10" t="str">
        <f>IF(A261="","",(('Emissions Factors'!$B$3/'CNG Bi-Fuel Vehicles'!E261)*(0.35*('CNG Bi-Fuel Vehicles'!B261*'CNG Bi-Fuel Vehicles'!C261)))/10^6)</f>
        <v/>
      </c>
    </row>
    <row r="262" spans="1:7" x14ac:dyDescent="0.3">
      <c r="A262" t="str">
        <f>'Emission Assumption Summary'!A262</f>
        <v/>
      </c>
      <c r="B262" s="11" t="str">
        <f>IF(A262="","",'Summary Sheet'!T262)</f>
        <v/>
      </c>
      <c r="C262" s="10" t="str">
        <f>IF(A262="","",C261+(C261*Assumptions!$B$17))</f>
        <v/>
      </c>
      <c r="D262" s="8" t="str">
        <f>IF(A262="","",D261+(D261*Assumptions!$B$11))</f>
        <v/>
      </c>
      <c r="E262" s="8" t="str">
        <f>IF(A262="","",E261+(E261*Assumptions!$B$11))</f>
        <v/>
      </c>
      <c r="F262" s="12" t="str">
        <f t="shared" si="8"/>
        <v/>
      </c>
      <c r="G262" s="10" t="str">
        <f>IF(A262="","",(('Emissions Factors'!$B$3/'CNG Bi-Fuel Vehicles'!E262)*(0.35*('CNG Bi-Fuel Vehicles'!B262*'CNG Bi-Fuel Vehicles'!C262)))/10^6)</f>
        <v/>
      </c>
    </row>
    <row r="263" spans="1:7" x14ac:dyDescent="0.3">
      <c r="A263" t="str">
        <f>'Emission Assumption Summary'!A263</f>
        <v/>
      </c>
      <c r="B263" s="11" t="str">
        <f>IF(A263="","",'Summary Sheet'!T263)</f>
        <v/>
      </c>
      <c r="C263" s="10" t="str">
        <f>IF(A263="","",C262+(C262*Assumptions!$B$17))</f>
        <v/>
      </c>
      <c r="D263" s="8" t="str">
        <f>IF(A263="","",D262+(D262*Assumptions!$B$11))</f>
        <v/>
      </c>
      <c r="E263" s="8" t="str">
        <f>IF(A263="","",E262+(E262*Assumptions!$B$11))</f>
        <v/>
      </c>
      <c r="F263" s="12" t="str">
        <f t="shared" si="8"/>
        <v/>
      </c>
      <c r="G263" s="10" t="str">
        <f>IF(A263="","",(('Emissions Factors'!$B$3/'CNG Bi-Fuel Vehicles'!E263)*(0.35*('CNG Bi-Fuel Vehicles'!B263*'CNG Bi-Fuel Vehicles'!C263)))/10^6)</f>
        <v/>
      </c>
    </row>
    <row r="264" spans="1:7" x14ac:dyDescent="0.3">
      <c r="A264" t="str">
        <f>'Emission Assumption Summary'!A264</f>
        <v/>
      </c>
      <c r="B264" s="11" t="str">
        <f>IF(A264="","",'Summary Sheet'!T264)</f>
        <v/>
      </c>
      <c r="C264" s="10" t="str">
        <f>IF(A264="","",C263+(C263*Assumptions!$B$17))</f>
        <v/>
      </c>
      <c r="D264" s="8" t="str">
        <f>IF(A264="","",D263+(D263*Assumptions!$B$11))</f>
        <v/>
      </c>
      <c r="E264" s="8" t="str">
        <f>IF(A264="","",E263+(E263*Assumptions!$B$11))</f>
        <v/>
      </c>
      <c r="F264" s="12" t="str">
        <f t="shared" si="8"/>
        <v/>
      </c>
      <c r="G264" s="10" t="str">
        <f>IF(A264="","",(('Emissions Factors'!$B$3/'CNG Bi-Fuel Vehicles'!E264)*(0.35*('CNG Bi-Fuel Vehicles'!B264*'CNG Bi-Fuel Vehicles'!C264)))/10^6)</f>
        <v/>
      </c>
    </row>
    <row r="265" spans="1:7" x14ac:dyDescent="0.3">
      <c r="A265" t="str">
        <f>'Emission Assumption Summary'!A265</f>
        <v/>
      </c>
      <c r="B265" s="11" t="str">
        <f>IF(A265="","",'Summary Sheet'!T265)</f>
        <v/>
      </c>
      <c r="C265" s="10" t="str">
        <f>IF(A265="","",C264+(C264*Assumptions!$B$17))</f>
        <v/>
      </c>
      <c r="D265" s="8" t="str">
        <f>IF(A265="","",D264+(D264*Assumptions!$B$11))</f>
        <v/>
      </c>
      <c r="E265" s="8" t="str">
        <f>IF(A265="","",E264+(E264*Assumptions!$B$11))</f>
        <v/>
      </c>
      <c r="F265" s="12" t="str">
        <f t="shared" si="8"/>
        <v/>
      </c>
      <c r="G265" s="10" t="str">
        <f>IF(A265="","",(('Emissions Factors'!$B$3/'CNG Bi-Fuel Vehicles'!E265)*(0.35*('CNG Bi-Fuel Vehicles'!B265*'CNG Bi-Fuel Vehicles'!C265)))/10^6)</f>
        <v/>
      </c>
    </row>
    <row r="266" spans="1:7" x14ac:dyDescent="0.3">
      <c r="A266" t="str">
        <f>'Emission Assumption Summary'!A266</f>
        <v/>
      </c>
      <c r="B266" s="11" t="str">
        <f>IF(A266="","",'Summary Sheet'!T266)</f>
        <v/>
      </c>
      <c r="C266" s="10" t="str">
        <f>IF(A266="","",C265+(C265*Assumptions!$B$17))</f>
        <v/>
      </c>
      <c r="D266" s="8" t="str">
        <f>IF(A266="","",D265+(D265*Assumptions!$B$11))</f>
        <v/>
      </c>
      <c r="E266" s="8" t="str">
        <f>IF(A266="","",E265+(E265*Assumptions!$B$11))</f>
        <v/>
      </c>
      <c r="G266" s="10" t="str">
        <f>IF(A266="","",(('Emissions Factors'!$B$3/'CNG Bi-Fuel Vehicles'!E266)*(0.35*('CNG Bi-Fuel Vehicles'!B266*'CNG Bi-Fuel Vehicles'!C266)))/10^6)</f>
        <v/>
      </c>
    </row>
    <row r="267" spans="1:7" x14ac:dyDescent="0.3">
      <c r="A267" t="str">
        <f>'Emission Assumption Summary'!A267</f>
        <v/>
      </c>
      <c r="B267" s="11" t="str">
        <f>IF(A267="","",'Summary Sheet'!T267)</f>
        <v/>
      </c>
      <c r="C267" s="10" t="str">
        <f>IF(A267="","",C266+(C266*Assumptions!$B$17))</f>
        <v/>
      </c>
      <c r="D267" s="8" t="str">
        <f>IF(A267="","",D266+(D266*Assumptions!$B$11))</f>
        <v/>
      </c>
      <c r="E267" s="8" t="str">
        <f>IF(A267="","",E266+(E266*Assumptions!$B$11))</f>
        <v/>
      </c>
      <c r="G267" s="10" t="str">
        <f>IF(A267="","",(('Emissions Factors'!$B$3/'CNG Bi-Fuel Vehicles'!E267)*(0.35*('CNG Bi-Fuel Vehicles'!B267*'CNG Bi-Fuel Vehicles'!C267)))/10^6)</f>
        <v/>
      </c>
    </row>
    <row r="268" spans="1:7" x14ac:dyDescent="0.3">
      <c r="A268" t="str">
        <f>'Emission Assumption Summary'!A268</f>
        <v/>
      </c>
      <c r="B268" s="11" t="str">
        <f>IF(A268="","",'Summary Sheet'!T268)</f>
        <v/>
      </c>
      <c r="C268" s="10" t="str">
        <f>IF(A268="","",C267+(C267*Assumptions!$B$17))</f>
        <v/>
      </c>
      <c r="D268" s="8" t="str">
        <f>IF(A268="","",D267+(D267*Assumptions!$B$11))</f>
        <v/>
      </c>
      <c r="E268" s="8" t="str">
        <f>IF(A268="","",E267+(E267*Assumptions!$B$11))</f>
        <v/>
      </c>
      <c r="G268" s="10" t="str">
        <f>IF(A268="","",(('Emissions Factors'!$B$3/'CNG Bi-Fuel Vehicles'!E268)*(0.35*('CNG Bi-Fuel Vehicles'!B268*'CNG Bi-Fuel Vehicles'!C268)))/10^6)</f>
        <v/>
      </c>
    </row>
    <row r="269" spans="1:7" x14ac:dyDescent="0.3">
      <c r="A269" t="str">
        <f>'Emission Assumption Summary'!A269</f>
        <v/>
      </c>
      <c r="B269" s="11" t="str">
        <f>IF(A269="","",'Summary Sheet'!T269)</f>
        <v/>
      </c>
      <c r="C269" s="10" t="str">
        <f>IF(A269="","",C268+(C268*Assumptions!$B$17))</f>
        <v/>
      </c>
      <c r="D269" s="8" t="str">
        <f>IF(A269="","",D268+(D268*Assumptions!$B$11))</f>
        <v/>
      </c>
      <c r="E269" s="8" t="str">
        <f>IF(A269="","",E268+(E268*Assumptions!$B$11))</f>
        <v/>
      </c>
      <c r="G269" s="10" t="str">
        <f>IF(A269="","",(('Emissions Factors'!$B$3/'CNG Bi-Fuel Vehicles'!E269)*(0.35*('CNG Bi-Fuel Vehicles'!B269*'CNG Bi-Fuel Vehicles'!C269)))/10^6)</f>
        <v/>
      </c>
    </row>
    <row r="270" spans="1:7" x14ac:dyDescent="0.3">
      <c r="A270" t="str">
        <f>'Emission Assumption Summary'!A270</f>
        <v/>
      </c>
      <c r="B270" s="11" t="str">
        <f>IF(A270="","",'Summary Sheet'!T270)</f>
        <v/>
      </c>
      <c r="C270" s="10" t="str">
        <f>IF(A270="","",C269+(C269*Assumptions!$B$17))</f>
        <v/>
      </c>
      <c r="D270" s="8" t="str">
        <f>IF(A270="","",D269+(D269*Assumptions!$B$11))</f>
        <v/>
      </c>
      <c r="E270" s="8" t="str">
        <f>IF(A270="","",E269+(E269*Assumptions!$B$11))</f>
        <v/>
      </c>
      <c r="G270" s="10" t="str">
        <f>IF(A270="","",(('Emissions Factors'!$B$3/'CNG Bi-Fuel Vehicles'!E270)*(0.35*('CNG Bi-Fuel Vehicles'!B270*'CNG Bi-Fuel Vehicles'!C270)))/10^6)</f>
        <v/>
      </c>
    </row>
    <row r="271" spans="1:7" x14ac:dyDescent="0.3">
      <c r="A271" t="str">
        <f>'Emission Assumption Summary'!A271</f>
        <v/>
      </c>
      <c r="B271" s="11" t="str">
        <f>IF(A271="","",'Summary Sheet'!T271)</f>
        <v/>
      </c>
      <c r="C271" s="10" t="str">
        <f>IF(A271="","",C270+(C270*Assumptions!$B$17))</f>
        <v/>
      </c>
      <c r="D271" s="8" t="str">
        <f>IF(A271="","",D270+(D270*Assumptions!$B$11))</f>
        <v/>
      </c>
      <c r="E271" s="8" t="str">
        <f>IF(A271="","",E270+(E270*Assumptions!$B$11))</f>
        <v/>
      </c>
      <c r="G271" s="10" t="str">
        <f>IF(A271="","",(('Emissions Factors'!$B$3/'CNG Bi-Fuel Vehicles'!E271)*(0.35*('CNG Bi-Fuel Vehicles'!B271*'CNG Bi-Fuel Vehicles'!C271)))/10^6)</f>
        <v/>
      </c>
    </row>
    <row r="272" spans="1:7" x14ac:dyDescent="0.3">
      <c r="A272" t="str">
        <f>'Emission Assumption Summary'!A272</f>
        <v/>
      </c>
      <c r="B272" s="11" t="str">
        <f>IF(A272="","",'Summary Sheet'!T272)</f>
        <v/>
      </c>
      <c r="C272" s="10" t="str">
        <f>IF(A272="","",C271+(C271*Assumptions!$B$17))</f>
        <v/>
      </c>
      <c r="D272" s="8" t="str">
        <f>IF(A272="","",D271+(D271*Assumptions!$B$11))</f>
        <v/>
      </c>
      <c r="E272" s="8" t="str">
        <f>IF(A272="","",E271+(E271*Assumptions!$B$11))</f>
        <v/>
      </c>
      <c r="G272" s="10" t="str">
        <f>IF(A272="","",(('Emissions Factors'!$B$3/'CNG Bi-Fuel Vehicles'!E272)*(0.35*('CNG Bi-Fuel Vehicles'!B272*'CNG Bi-Fuel Vehicles'!C272)))/10^6)</f>
        <v/>
      </c>
    </row>
    <row r="273" spans="1:5" x14ac:dyDescent="0.3">
      <c r="A273" t="str">
        <f>'Emission Assumption Summary'!A273</f>
        <v/>
      </c>
      <c r="B273" s="11" t="str">
        <f>IF(A273="","",'Summary Sheet'!T273)</f>
        <v/>
      </c>
      <c r="C273" s="10" t="str">
        <f>IF(A273="","",C272+(C272*Assumptions!$B$17))</f>
        <v/>
      </c>
      <c r="D273" s="8" t="str">
        <f>IF(A273="","",D272+(D272*Assumptions!$B$11))</f>
        <v/>
      </c>
      <c r="E273" s="8" t="str">
        <f>IF(A273="","",E272+(E272*Assumptions!$B$11))</f>
        <v/>
      </c>
    </row>
    <row r="274" spans="1:5" x14ac:dyDescent="0.3">
      <c r="A274" t="str">
        <f>'Emission Assumption Summary'!A274</f>
        <v/>
      </c>
      <c r="B274" s="11" t="str">
        <f>IF(A274="","",'Summary Sheet'!T274)</f>
        <v/>
      </c>
      <c r="C274" s="10" t="str">
        <f>IF(A274="","",C273+(C273*Assumptions!$B$17))</f>
        <v/>
      </c>
      <c r="D274" s="8" t="str">
        <f>IF(A274="","",D273+(D273*Assumptions!$B$11))</f>
        <v/>
      </c>
      <c r="E274" s="8" t="str">
        <f>IF(A274="","",E273+(E273*Assumptions!$B$11))</f>
        <v/>
      </c>
    </row>
    <row r="275" spans="1:5" x14ac:dyDescent="0.3">
      <c r="A275" t="str">
        <f>'Emission Assumption Summary'!A275</f>
        <v/>
      </c>
      <c r="B275" s="11" t="str">
        <f>IF(A275="","",'Summary Sheet'!T275)</f>
        <v/>
      </c>
      <c r="C275" s="10" t="str">
        <f>IF(A275="","",C274+(C274*Assumptions!$B$17))</f>
        <v/>
      </c>
      <c r="D275" s="8" t="str">
        <f>IF(A275="","",D274+(D274*Assumptions!$B$11))</f>
        <v/>
      </c>
      <c r="E275" s="8" t="str">
        <f>IF(A275="","",E274+(E274*Assumptions!$B$11))</f>
        <v/>
      </c>
    </row>
    <row r="276" spans="1:5" x14ac:dyDescent="0.3">
      <c r="A276" t="str">
        <f>'Emission Assumption Summary'!A276</f>
        <v/>
      </c>
      <c r="B276" s="11" t="str">
        <f>IF(A276="","",'Summary Sheet'!T276)</f>
        <v/>
      </c>
      <c r="C276" s="10" t="str">
        <f>IF(A276="","",C275+(C275*Assumptions!$B$17))</f>
        <v/>
      </c>
      <c r="D276" s="8" t="str">
        <f>IF(A276="","",D275+(D275*Assumptions!$B$11))</f>
        <v/>
      </c>
      <c r="E276" s="8" t="str">
        <f>IF(A276="","",E275+(E275*Assumptions!$B$11))</f>
        <v/>
      </c>
    </row>
    <row r="277" spans="1:5" x14ac:dyDescent="0.3">
      <c r="A277" t="str">
        <f>'Emission Assumption Summary'!A277</f>
        <v/>
      </c>
      <c r="B277" s="11" t="str">
        <f>IF(A277="","",'Summary Sheet'!T277)</f>
        <v/>
      </c>
      <c r="C277" s="10" t="str">
        <f>IF(A277="","",C276+(C276*Assumptions!$B$17))</f>
        <v/>
      </c>
      <c r="D277" s="8" t="str">
        <f>IF(A277="","",D276+(D276*Assumptions!$B$11))</f>
        <v/>
      </c>
      <c r="E277" s="8" t="str">
        <f>IF(A277="","",E276+(E276*Assumptions!$B$11))</f>
        <v/>
      </c>
    </row>
    <row r="278" spans="1:5" x14ac:dyDescent="0.3">
      <c r="A278" t="str">
        <f>'Emission Assumption Summary'!A278</f>
        <v/>
      </c>
      <c r="B278" s="11" t="str">
        <f>IF(A278="","",'Summary Sheet'!T278)</f>
        <v/>
      </c>
      <c r="C278" s="10" t="str">
        <f>IF(A278="","",C277+(C277*Assumptions!$B$17))</f>
        <v/>
      </c>
      <c r="D278" s="8" t="str">
        <f>IF(A278="","",D277+(D277*Assumptions!$B$11))</f>
        <v/>
      </c>
      <c r="E278" s="8" t="str">
        <f>IF(A278="","",E277+(E277*Assumptions!$B$11))</f>
        <v/>
      </c>
    </row>
    <row r="279" spans="1:5" x14ac:dyDescent="0.3">
      <c r="A279" t="str">
        <f>'Emission Assumption Summary'!A279</f>
        <v/>
      </c>
      <c r="B279" s="11" t="str">
        <f>IF(A279="","",'Summary Sheet'!T279)</f>
        <v/>
      </c>
      <c r="C279" s="10" t="str">
        <f>IF(A279="","",C278+(C278*Assumptions!$B$17))</f>
        <v/>
      </c>
      <c r="D279" s="8" t="str">
        <f>IF(A279="","",D278+(D278*Assumptions!$B$11))</f>
        <v/>
      </c>
      <c r="E279" s="8" t="str">
        <f>IF(A279="","",E278+(E278*Assumptions!$B$11))</f>
        <v/>
      </c>
    </row>
    <row r="280" spans="1:5" x14ac:dyDescent="0.3">
      <c r="A280" t="str">
        <f>'Emission Assumption Summary'!A280</f>
        <v/>
      </c>
      <c r="B280" s="11" t="str">
        <f>IF(A280="","",'Summary Sheet'!T280)</f>
        <v/>
      </c>
      <c r="C280" s="10" t="str">
        <f>IF(A280="","",C279+(C279*Assumptions!$B$17))</f>
        <v/>
      </c>
      <c r="D280" s="8" t="str">
        <f>IF(A280="","",D279+(D279*Assumptions!$B$11))</f>
        <v/>
      </c>
      <c r="E280" s="8" t="str">
        <f>IF(A280="","",E279+(E279*Assumptions!$B$11))</f>
        <v/>
      </c>
    </row>
    <row r="281" spans="1:5" x14ac:dyDescent="0.3">
      <c r="A281" t="str">
        <f>'Emission Assumption Summary'!A281</f>
        <v/>
      </c>
      <c r="B281" s="11" t="str">
        <f>IF(A281="","",'Summary Sheet'!T281)</f>
        <v/>
      </c>
      <c r="C281" s="10" t="str">
        <f>IF(A281="","",C280+(C280*Assumptions!$B$17))</f>
        <v/>
      </c>
      <c r="D281" s="8" t="str">
        <f>IF(A281="","",D280+(D280*Assumptions!$B$11))</f>
        <v/>
      </c>
      <c r="E281" s="8" t="str">
        <f>IF(A281="","",E280+(E280*Assumptions!$B$11))</f>
        <v/>
      </c>
    </row>
    <row r="282" spans="1:5" x14ac:dyDescent="0.3">
      <c r="A282" t="str">
        <f>'Emission Assumption Summary'!A282</f>
        <v/>
      </c>
      <c r="B282" s="11" t="str">
        <f>IF(A282="","",'Summary Sheet'!T282)</f>
        <v/>
      </c>
      <c r="C282" s="10" t="str">
        <f>IF(A282="","",C281+(C281*Assumptions!$B$17))</f>
        <v/>
      </c>
      <c r="D282" s="8" t="str">
        <f>IF(A282="","",D281+(D281*Assumptions!$B$11))</f>
        <v/>
      </c>
      <c r="E282" s="8" t="str">
        <f>IF(A282="","",E281+(E281*Assumptions!$B$11))</f>
        <v/>
      </c>
    </row>
    <row r="283" spans="1:5" x14ac:dyDescent="0.3">
      <c r="A283" t="str">
        <f>'Emission Assumption Summary'!A283</f>
        <v/>
      </c>
      <c r="B283" s="11" t="str">
        <f>IF(A283="","",'Summary Sheet'!T283)</f>
        <v/>
      </c>
      <c r="C283" s="10" t="str">
        <f>IF(A283="","",C282+(C282*Assumptions!$B$17))</f>
        <v/>
      </c>
      <c r="D283" s="8" t="str">
        <f>IF(A283="","",D282+(D282*Assumptions!$B$11))</f>
        <v/>
      </c>
      <c r="E283" s="8" t="str">
        <f>IF(A283="","",E282+(E282*Assumptions!$B$11))</f>
        <v/>
      </c>
    </row>
    <row r="284" spans="1:5" x14ac:dyDescent="0.3">
      <c r="A284" t="str">
        <f>'Emission Assumption Summary'!A284</f>
        <v/>
      </c>
      <c r="B284" s="11" t="str">
        <f>IF(A284="","",'Summary Sheet'!T284)</f>
        <v/>
      </c>
      <c r="C284" s="10" t="str">
        <f>IF(A284="","",C283+(C283*Assumptions!$B$17))</f>
        <v/>
      </c>
      <c r="D284" s="8" t="str">
        <f>IF(A284="","",D283+(D283*Assumptions!$B$11))</f>
        <v/>
      </c>
      <c r="E284" s="8" t="str">
        <f>IF(A284="","",E283+(E283*Assumptions!$B$11))</f>
        <v/>
      </c>
    </row>
    <row r="285" spans="1:5" x14ac:dyDescent="0.3">
      <c r="A285" t="str">
        <f>'Emission Assumption Summary'!A285</f>
        <v/>
      </c>
      <c r="B285" s="11" t="str">
        <f>IF(A285="","",'Summary Sheet'!T285)</f>
        <v/>
      </c>
      <c r="C285" s="10" t="str">
        <f>IF(A285="","",C284+(C284*Assumptions!$B$17))</f>
        <v/>
      </c>
      <c r="D285" s="8" t="str">
        <f>IF(A285="","",D284+(D284*Assumptions!$B$11))</f>
        <v/>
      </c>
      <c r="E285" s="8" t="str">
        <f>IF(A285="","",E284+(E284*Assumptions!$B$11))</f>
        <v/>
      </c>
    </row>
    <row r="286" spans="1:5" x14ac:dyDescent="0.3">
      <c r="A286" t="str">
        <f>'Emission Assumption Summary'!A286</f>
        <v/>
      </c>
      <c r="B286" s="11" t="str">
        <f>IF(A286="","",'Summary Sheet'!T286)</f>
        <v/>
      </c>
      <c r="C286" s="10" t="str">
        <f>IF(A286="","",C285+(C285*Assumptions!$B$17))</f>
        <v/>
      </c>
      <c r="D286" s="8" t="str">
        <f>IF(A286="","",D285+(D285*Assumptions!$B$11))</f>
        <v/>
      </c>
      <c r="E286" s="8" t="str">
        <f>IF(A286="","",E285+(E285*Assumptions!$B$11))</f>
        <v/>
      </c>
    </row>
    <row r="287" spans="1:5" x14ac:dyDescent="0.3">
      <c r="A287" t="str">
        <f>'Emission Assumption Summary'!A287</f>
        <v/>
      </c>
      <c r="B287" s="11" t="str">
        <f>IF(A287="","",'Summary Sheet'!T287)</f>
        <v/>
      </c>
      <c r="C287" s="10" t="str">
        <f>IF(A287="","",C286+(C286*Assumptions!$B$17))</f>
        <v/>
      </c>
      <c r="D287" s="8" t="str">
        <f>IF(A287="","",D286+(D286*Assumptions!$B$11))</f>
        <v/>
      </c>
      <c r="E287" s="8" t="str">
        <f>IF(A287="","",E286+(E286*Assumptions!$B$11))</f>
        <v/>
      </c>
    </row>
    <row r="288" spans="1:5" x14ac:dyDescent="0.3">
      <c r="A288" t="str">
        <f>'Emission Assumption Summary'!A288</f>
        <v/>
      </c>
      <c r="C288" s="10" t="str">
        <f>IF(A288="","",C287+(C287*Assumptions!$B$17))</f>
        <v/>
      </c>
      <c r="D288" s="8" t="str">
        <f>IF(A288="","",D287+(D287*Assumptions!$B$11))</f>
        <v/>
      </c>
      <c r="E288" s="8" t="str">
        <f>IF(A288="","",E287+(E287*Assumptions!$B$11))</f>
        <v/>
      </c>
    </row>
    <row r="289" spans="1:5" x14ac:dyDescent="0.3">
      <c r="A289" t="str">
        <f>'Emission Assumption Summary'!A289</f>
        <v/>
      </c>
      <c r="C289" s="10" t="str">
        <f>IF(A289="","",C288+(C288*Assumptions!$B$17))</f>
        <v/>
      </c>
      <c r="D289" s="8" t="str">
        <f>IF(A289="","",D288+(D288*Assumptions!$B$11))</f>
        <v/>
      </c>
      <c r="E289" s="8" t="str">
        <f>IF(A289="","",E288+(E288*Assumptions!$B$11))</f>
        <v/>
      </c>
    </row>
    <row r="290" spans="1:5" x14ac:dyDescent="0.3">
      <c r="A290" t="str">
        <f>'Emission Assumption Summary'!A290</f>
        <v/>
      </c>
      <c r="C290" s="10" t="str">
        <f>IF(A290="","",C289+(C289*Assumptions!$B$17))</f>
        <v/>
      </c>
    </row>
    <row r="291" spans="1:5" x14ac:dyDescent="0.3">
      <c r="A291" t="str">
        <f>'Emission Assumption Summary'!A291</f>
        <v/>
      </c>
      <c r="C291" s="10" t="str">
        <f>IF(A291="","",C290+(C290*Assumptions!$B$17))</f>
        <v/>
      </c>
    </row>
    <row r="292" spans="1:5" x14ac:dyDescent="0.3">
      <c r="A292" t="str">
        <f>'Emission Assumption Summary'!A292</f>
        <v/>
      </c>
    </row>
    <row r="293" spans="1:5" x14ac:dyDescent="0.3">
      <c r="A293" t="str">
        <f>'Emission Assumption Summary'!A293</f>
        <v/>
      </c>
    </row>
    <row r="294" spans="1:5" x14ac:dyDescent="0.3">
      <c r="A294" t="str">
        <f>'Emission Assumption Summary'!A294</f>
        <v/>
      </c>
    </row>
    <row r="295" spans="1:5" x14ac:dyDescent="0.3">
      <c r="A295" t="str">
        <f>'Emission Assumption Summary'!A295</f>
        <v/>
      </c>
    </row>
    <row r="296" spans="1:5" x14ac:dyDescent="0.3">
      <c r="A296" t="str">
        <f>'Emission Assumption Summary'!A296</f>
        <v/>
      </c>
    </row>
    <row r="297" spans="1:5" x14ac:dyDescent="0.3">
      <c r="A297" t="str">
        <f>'Emission Assumption Summary'!A297</f>
        <v/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workbookViewId="0">
      <selection activeCell="A8" sqref="A8"/>
    </sheetView>
  </sheetViews>
  <sheetFormatPr defaultRowHeight="14.4" x14ac:dyDescent="0.3"/>
  <cols>
    <col min="2" max="3" width="18.33203125" customWidth="1"/>
    <col min="4" max="4" width="14.44140625" customWidth="1"/>
    <col min="5" max="5" width="12.88671875" customWidth="1"/>
  </cols>
  <sheetData>
    <row r="1" spans="1:5" x14ac:dyDescent="0.3">
      <c r="A1" t="s">
        <v>0</v>
      </c>
      <c r="B1" t="s">
        <v>53</v>
      </c>
      <c r="C1" t="s">
        <v>12</v>
      </c>
      <c r="D1" t="s">
        <v>54</v>
      </c>
      <c r="E1" s="17" t="s">
        <v>57</v>
      </c>
    </row>
    <row r="2" spans="1:5" x14ac:dyDescent="0.3">
      <c r="A2">
        <f>'Emission Assumption Summary'!A2</f>
        <v>2012</v>
      </c>
      <c r="B2" s="11">
        <f>IF(A2="","",'Summary Sheet'!X2)</f>
        <v>4169.0160000000005</v>
      </c>
      <c r="C2" s="10">
        <f>'[2]CNG Fleet'!$D$2</f>
        <v>13890.762136676854</v>
      </c>
      <c r="D2" s="8">
        <f>'[2]CNG Fleet'!$F$2</f>
        <v>17.7</v>
      </c>
      <c r="E2" s="12">
        <f>IF(A2="","",(((((B2*C2))/D2)*127.67)/100)*0.005306)</f>
        <v>22163.710771197399</v>
      </c>
    </row>
    <row r="3" spans="1:5" x14ac:dyDescent="0.3">
      <c r="A3">
        <f>'Emission Assumption Summary'!A3</f>
        <v>2013</v>
      </c>
      <c r="B3" s="11">
        <f>IF(A3="","",'Summary Sheet'!X3)</f>
        <v>4169.0160000000005</v>
      </c>
      <c r="C3" s="10">
        <f>IF(A3="","",C2+(C2*Assumptions!$B$17))</f>
        <v>13786.581420651779</v>
      </c>
      <c r="D3" s="8">
        <f>IF(A3="","",D2+(D2*Assumptions!$B$11))</f>
        <v>17.7</v>
      </c>
      <c r="E3" s="12">
        <f t="shared" ref="E3:E66" si="0">IF(A3="","",(((((B3*C3))/D3)*127.67)/100)*0.005306)</f>
        <v>21997.482940413422</v>
      </c>
    </row>
    <row r="4" spans="1:5" x14ac:dyDescent="0.3">
      <c r="A4">
        <f>'Emission Assumption Summary'!A4</f>
        <v>2014</v>
      </c>
      <c r="B4" s="11">
        <f>IF(A4="","",'Summary Sheet'!X4)</f>
        <v>4169.0160000000005</v>
      </c>
      <c r="C4" s="10">
        <f>IF(A4="","",C3+(C3*Assumptions!$B$17))</f>
        <v>13683.182059996891</v>
      </c>
      <c r="D4" s="8">
        <f>IF(A4="","",D3+(D3*Assumptions!$B$11))</f>
        <v>17.7</v>
      </c>
      <c r="E4" s="12">
        <f t="shared" si="0"/>
        <v>21832.501818360321</v>
      </c>
    </row>
    <row r="5" spans="1:5" x14ac:dyDescent="0.3">
      <c r="A5">
        <f>'Emission Assumption Summary'!A5</f>
        <v>2015</v>
      </c>
      <c r="B5" s="11">
        <f>IF(A5="","",'Summary Sheet'!X5)</f>
        <v>4169.0160000000005</v>
      </c>
      <c r="C5" s="10">
        <f>IF(A5="","",C4+(C4*Assumptions!$B$17))</f>
        <v>13580.558194546913</v>
      </c>
      <c r="D5" s="8">
        <f>IF(A5="","",D4+(D4*Assumptions!$B$11))</f>
        <v>17.7</v>
      </c>
      <c r="E5" s="12">
        <f t="shared" si="0"/>
        <v>21668.758054722613</v>
      </c>
    </row>
    <row r="6" spans="1:5" x14ac:dyDescent="0.3">
      <c r="A6">
        <f>'Emission Assumption Summary'!A6</f>
        <v>2016</v>
      </c>
      <c r="B6" s="11">
        <f>IF(A6="","",'Summary Sheet'!X6)</f>
        <v>4169.0160000000005</v>
      </c>
      <c r="C6" s="10">
        <f>IF(A6="","",C5+(C5*Assumptions!$B$17))</f>
        <v>13478.704008087811</v>
      </c>
      <c r="D6" s="8">
        <f>IF(A6="","",D5+(D5*Assumptions!$B$11))</f>
        <v>17.7</v>
      </c>
      <c r="E6" s="12">
        <f t="shared" si="0"/>
        <v>21506.242369312189</v>
      </c>
    </row>
    <row r="7" spans="1:5" x14ac:dyDescent="0.3">
      <c r="A7">
        <f>'Emission Assumption Summary'!A7</f>
        <v>2017</v>
      </c>
      <c r="B7" s="11">
        <f>IF(A7="","",'Summary Sheet'!X7)</f>
        <v>4169.0160000000005</v>
      </c>
      <c r="C7" s="10">
        <f>IF(A7="","",C6+(C6*Assumptions!$B$17))</f>
        <v>13377.613728027152</v>
      </c>
      <c r="D7" s="8">
        <f>IF(A7="","",D6+(D6*Assumptions!$B$11))</f>
        <v>17.7</v>
      </c>
      <c r="E7" s="12">
        <f t="shared" si="0"/>
        <v>21344.945551542351</v>
      </c>
    </row>
    <row r="8" spans="1:5" x14ac:dyDescent="0.3">
      <c r="A8">
        <f>'Emission Assumption Summary'!A8</f>
        <v>2018</v>
      </c>
      <c r="B8" s="11">
        <f>IF(A8="","",'Summary Sheet'!X8)</f>
        <v>4169.0160000000005</v>
      </c>
      <c r="C8" s="10">
        <f>IF(A8="","",C7+(C7*Assumptions!$B$17))</f>
        <v>13277.281625066949</v>
      </c>
      <c r="D8" s="8">
        <f>IF(A8="","",D7+(D7*Assumptions!$B$11))</f>
        <v>17.7</v>
      </c>
      <c r="E8" s="12">
        <f t="shared" si="0"/>
        <v>21184.858459905787</v>
      </c>
    </row>
    <row r="9" spans="1:5" x14ac:dyDescent="0.3">
      <c r="A9">
        <f>'Emission Assumption Summary'!A9</f>
        <v>2019</v>
      </c>
      <c r="B9" s="11">
        <f>IF(A9="","",'Summary Sheet'!X9)</f>
        <v>4169.0160000000005</v>
      </c>
      <c r="C9" s="10">
        <f>IF(A9="","",C8+(C8*Assumptions!$B$17))</f>
        <v>13177.702012878946</v>
      </c>
      <c r="D9" s="8">
        <f>IF(A9="","",D8+(D8*Assumptions!$B$11))</f>
        <v>17.7</v>
      </c>
      <c r="E9" s="12">
        <f t="shared" si="0"/>
        <v>21025.972021456491</v>
      </c>
    </row>
    <row r="10" spans="1:5" x14ac:dyDescent="0.3">
      <c r="A10">
        <f>'Emission Assumption Summary'!A10</f>
        <v>2020</v>
      </c>
      <c r="B10" s="11">
        <f>IF(A10="","",'Summary Sheet'!X10)</f>
        <v>4169.0160000000005</v>
      </c>
      <c r="C10" s="10">
        <f>IF(A10="","",C9+(C9*Assumptions!$B$17))</f>
        <v>13078.869247782353</v>
      </c>
      <c r="D10" s="8">
        <f>IF(A10="","",D9+(D9*Assumptions!$B$11))</f>
        <v>17.7</v>
      </c>
      <c r="E10" s="12">
        <f t="shared" si="0"/>
        <v>20868.277231295568</v>
      </c>
    </row>
    <row r="11" spans="1:5" x14ac:dyDescent="0.3">
      <c r="A11">
        <f>'Emission Assumption Summary'!A11</f>
        <v>2021</v>
      </c>
      <c r="B11" s="11">
        <f>IF(A11="","",'Summary Sheet'!X11)</f>
        <v>4169.0160000000005</v>
      </c>
      <c r="C11" s="10">
        <f>IF(A11="","",C10+(C10*Assumptions!$B$17))</f>
        <v>12980.777728423986</v>
      </c>
      <c r="D11" s="8">
        <f>IF(A11="","",D10+(D10*Assumptions!$B$11))</f>
        <v>17.7</v>
      </c>
      <c r="E11" s="12">
        <f t="shared" si="0"/>
        <v>20711.765152060849</v>
      </c>
    </row>
    <row r="12" spans="1:5" x14ac:dyDescent="0.3">
      <c r="A12">
        <f>'Emission Assumption Summary'!A12</f>
        <v>2022</v>
      </c>
      <c r="B12" s="11">
        <f>IF(A12="","",'Summary Sheet'!X12)</f>
        <v>4169.0160000000005</v>
      </c>
      <c r="C12" s="10">
        <f>IF(A12="","",C11+(C11*Assumptions!$B$17))</f>
        <v>12883.421895460806</v>
      </c>
      <c r="D12" s="8">
        <f>IF(A12="","",D11+(D11*Assumptions!$B$11))</f>
        <v>17.7</v>
      </c>
      <c r="E12" s="12">
        <f t="shared" si="0"/>
        <v>20556.426913420397</v>
      </c>
    </row>
    <row r="13" spans="1:5" x14ac:dyDescent="0.3">
      <c r="A13">
        <f>'Emission Assumption Summary'!A13</f>
        <v>2023</v>
      </c>
      <c r="B13" s="11">
        <f>IF(A13="","",'Summary Sheet'!X13)</f>
        <v>4169.0160000000005</v>
      </c>
      <c r="C13" s="10">
        <f>IF(A13="","",C12+(C12*Assumptions!$B$17))</f>
        <v>12786.796231244849</v>
      </c>
      <c r="D13" s="8">
        <f>IF(A13="","",D12+(D12*Assumptions!$B$11))</f>
        <v>17.7</v>
      </c>
      <c r="E13" s="12">
        <f t="shared" si="0"/>
        <v>20402.253711569741</v>
      </c>
    </row>
    <row r="14" spans="1:5" x14ac:dyDescent="0.3">
      <c r="A14">
        <f>'Emission Assumption Summary'!A14</f>
        <v>2024</v>
      </c>
      <c r="B14" s="11">
        <f>IF(A14="","",'Summary Sheet'!X14)</f>
        <v>4169.0160000000005</v>
      </c>
      <c r="C14" s="10">
        <f>IF(A14="","",C13+(C13*Assumptions!$B$17))</f>
        <v>12690.895259510513</v>
      </c>
      <c r="D14" s="8">
        <f>IF(A14="","",D13+(D13*Assumptions!$B$11))</f>
        <v>17.7</v>
      </c>
      <c r="E14" s="12">
        <f t="shared" si="0"/>
        <v>20249.236808732967</v>
      </c>
    </row>
    <row r="15" spans="1:5" x14ac:dyDescent="0.3">
      <c r="A15">
        <f>'Emission Assumption Summary'!A15</f>
        <v>2025</v>
      </c>
      <c r="B15" s="11">
        <f>IF(A15="","",'Summary Sheet'!X15)</f>
        <v>4169.0160000000005</v>
      </c>
      <c r="C15" s="10">
        <f>IF(A15="","",C14+(C14*Assumptions!$B$17))</f>
        <v>12595.713545064184</v>
      </c>
      <c r="D15" s="8">
        <f>IF(A15="","",D14+(D14*Assumptions!$B$11))</f>
        <v>17.7</v>
      </c>
      <c r="E15" s="12">
        <f t="shared" si="0"/>
        <v>20097.367532667467</v>
      </c>
    </row>
    <row r="16" spans="1:5" x14ac:dyDescent="0.3">
      <c r="A16">
        <f>'Emission Assumption Summary'!A16</f>
        <v>2026</v>
      </c>
      <c r="B16" s="11">
        <f>IF(A16="","",'Summary Sheet'!X16)</f>
        <v>4169.0160000000005</v>
      </c>
      <c r="C16" s="10">
        <f>IF(A16="","",C15+(C15*Assumptions!$B$17))</f>
        <v>12501.245693476203</v>
      </c>
      <c r="D16" s="8">
        <f>IF(A16="","",D15+(D15*Assumptions!$B$11))</f>
        <v>17.7</v>
      </c>
      <c r="E16" s="12">
        <f t="shared" si="0"/>
        <v>19946.637276172463</v>
      </c>
    </row>
    <row r="17" spans="1:5" x14ac:dyDescent="0.3">
      <c r="A17">
        <f>'Emission Assumption Summary'!A17</f>
        <v>2027</v>
      </c>
      <c r="B17" s="11">
        <f>IF(A17="","",'Summary Sheet'!X17)</f>
        <v>4169.0160000000005</v>
      </c>
      <c r="C17" s="10">
        <f>IF(A17="","",C16+(C16*Assumptions!$B$17))</f>
        <v>12407.486350775132</v>
      </c>
      <c r="D17" s="8">
        <f>IF(A17="","",D16+(D16*Assumptions!$B$11))</f>
        <v>17.7</v>
      </c>
      <c r="E17" s="12">
        <f t="shared" si="0"/>
        <v>19797.03749660117</v>
      </c>
    </row>
    <row r="18" spans="1:5" x14ac:dyDescent="0.3">
      <c r="A18">
        <f>'Emission Assumption Summary'!A18</f>
        <v>2028</v>
      </c>
      <c r="B18" s="11">
        <f>IF(A18="","",'Summary Sheet'!X18)</f>
        <v>4169.0160000000005</v>
      </c>
      <c r="C18" s="10">
        <f>IF(A18="","",C17+(C17*Assumptions!$B$17))</f>
        <v>12314.430203144319</v>
      </c>
      <c r="D18" s="8">
        <f>IF(A18="","",D17+(D17*Assumptions!$B$11))</f>
        <v>17.7</v>
      </c>
      <c r="E18" s="12">
        <f t="shared" si="0"/>
        <v>19648.559715376658</v>
      </c>
    </row>
    <row r="19" spans="1:5" x14ac:dyDescent="0.3">
      <c r="A19">
        <f>'Emission Assumption Summary'!A19</f>
        <v>2029</v>
      </c>
      <c r="B19" s="11">
        <f>IF(A19="","",'Summary Sheet'!X19)</f>
        <v>4169.0160000000005</v>
      </c>
      <c r="C19" s="10">
        <f>IF(A19="","",C18+(C18*Assumptions!$B$17))</f>
        <v>12222.071976620737</v>
      </c>
      <c r="D19" s="8">
        <f>IF(A19="","",D18+(D18*Assumptions!$B$11))</f>
        <v>17.7</v>
      </c>
      <c r="E19" s="12">
        <f t="shared" si="0"/>
        <v>19501.195517511336</v>
      </c>
    </row>
    <row r="20" spans="1:5" x14ac:dyDescent="0.3">
      <c r="A20">
        <f>'Emission Assumption Summary'!A20</f>
        <v>2030</v>
      </c>
      <c r="B20" s="11">
        <f>IF(A20="","",'Summary Sheet'!X20)</f>
        <v>4169.0160000000005</v>
      </c>
      <c r="C20" s="10">
        <f>IF(A20="","",C19+(C19*Assumptions!$B$17))</f>
        <v>12130.406436796082</v>
      </c>
      <c r="D20" s="8">
        <f>IF(A20="","",D19+(D19*Assumptions!$B$11))</f>
        <v>17.7</v>
      </c>
      <c r="E20" s="12">
        <f t="shared" si="0"/>
        <v>19354.936551130006</v>
      </c>
    </row>
    <row r="21" spans="1:5" x14ac:dyDescent="0.3">
      <c r="A21">
        <f>'Emission Assumption Summary'!A21</f>
        <v>2031</v>
      </c>
      <c r="B21" s="11">
        <f>IF(A21="","",'Summary Sheet'!X21)</f>
        <v>4169.0160000000005</v>
      </c>
      <c r="C21" s="10">
        <f>IF(A21="","",C20+(C20*Assumptions!$B$17))</f>
        <v>12039.428388520111</v>
      </c>
      <c r="D21" s="8">
        <f>IF(A21="","",D20+(D20*Assumptions!$B$11))</f>
        <v>17.7</v>
      </c>
      <c r="E21" s="12">
        <f t="shared" si="0"/>
        <v>19209.774526996531</v>
      </c>
    </row>
    <row r="22" spans="1:5" x14ac:dyDescent="0.3">
      <c r="A22">
        <f>'Emission Assumption Summary'!A22</f>
        <v>2032</v>
      </c>
      <c r="B22" s="11">
        <f>IF(A22="","",'Summary Sheet'!X22)</f>
        <v>4169.0160000000005</v>
      </c>
      <c r="C22" s="10">
        <f>IF(A22="","",C21+(C21*Assumptions!$B$17))</f>
        <v>11949.13267560621</v>
      </c>
      <c r="D22" s="8">
        <f>IF(A22="","",D21+(D21*Assumptions!$B$11))</f>
        <v>17.7</v>
      </c>
      <c r="E22" s="12">
        <f t="shared" si="0"/>
        <v>19065.701218044054</v>
      </c>
    </row>
    <row r="23" spans="1:5" x14ac:dyDescent="0.3">
      <c r="A23">
        <f>'Emission Assumption Summary'!A23</f>
        <v>2033</v>
      </c>
      <c r="B23" s="11">
        <f>IF(A23="","",'Summary Sheet'!X23)</f>
        <v>4169.0160000000005</v>
      </c>
      <c r="C23" s="10">
        <f>IF(A23="","",C22+(C22*Assumptions!$B$17))</f>
        <v>11859.514180539163</v>
      </c>
      <c r="D23" s="8">
        <f>IF(A23="","",D22+(D22*Assumptions!$B$11))</f>
        <v>17.7</v>
      </c>
      <c r="E23" s="12">
        <f t="shared" si="0"/>
        <v>18922.708458908721</v>
      </c>
    </row>
    <row r="24" spans="1:5" x14ac:dyDescent="0.3">
      <c r="A24">
        <f>'Emission Assumption Summary'!A24</f>
        <v>2034</v>
      </c>
      <c r="B24" s="11">
        <f>IF(A24="","",'Summary Sheet'!X24)</f>
        <v>4169.0160000000005</v>
      </c>
      <c r="C24" s="10">
        <f>IF(A24="","",C23+(C23*Assumptions!$B$17))</f>
        <v>11770.56782418512</v>
      </c>
      <c r="D24" s="8">
        <f>IF(A24="","",D23+(D23*Assumptions!$B$11))</f>
        <v>17.7</v>
      </c>
      <c r="E24" s="12">
        <f t="shared" si="0"/>
        <v>18780.788145466908</v>
      </c>
    </row>
    <row r="25" spans="1:5" x14ac:dyDescent="0.3">
      <c r="A25">
        <f>'Emission Assumption Summary'!A25</f>
        <v>2035</v>
      </c>
      <c r="B25" s="11">
        <f>IF(A25="","",'Summary Sheet'!X25)</f>
        <v>4169.0160000000005</v>
      </c>
      <c r="C25" s="10">
        <f>IF(A25="","",C24+(C24*Assumptions!$B$17))</f>
        <v>11682.288565503732</v>
      </c>
      <c r="D25" s="8">
        <f>IF(A25="","",D24+(D24*Assumptions!$B$11))</f>
        <v>17.7</v>
      </c>
      <c r="E25" s="12">
        <f t="shared" si="0"/>
        <v>18639.932234375909</v>
      </c>
    </row>
    <row r="26" spans="1:5" x14ac:dyDescent="0.3">
      <c r="A26">
        <f>'Emission Assumption Summary'!A26</f>
        <v>2036</v>
      </c>
      <c r="B26" s="11">
        <f>IF(A26="","",'Summary Sheet'!X26)</f>
        <v>4169.0160000000005</v>
      </c>
      <c r="C26" s="10">
        <f>IF(A26="","",C25+(C25*Assumptions!$B$17))</f>
        <v>11594.671401262454</v>
      </c>
      <c r="D26" s="8">
        <f>IF(A26="","",D25+(D25*Assumptions!$B$11))</f>
        <v>17.7</v>
      </c>
      <c r="E26" s="12">
        <f t="shared" si="0"/>
        <v>18500.132742618091</v>
      </c>
    </row>
    <row r="27" spans="1:5" x14ac:dyDescent="0.3">
      <c r="A27">
        <f>'Emission Assumption Summary'!A27</f>
        <v>2037</v>
      </c>
      <c r="B27" s="11">
        <f>IF(A27="","",'Summary Sheet'!X27)</f>
        <v>4169.0160000000005</v>
      </c>
      <c r="C27" s="10">
        <f>IF(A27="","",C26+(C26*Assumptions!$B$17))</f>
        <v>11507.711365752986</v>
      </c>
      <c r="D27" s="8">
        <f>IF(A27="","",D26+(D26*Assumptions!$B$11))</f>
        <v>17.7</v>
      </c>
      <c r="E27" s="12">
        <f t="shared" si="0"/>
        <v>18361.381747048457</v>
      </c>
    </row>
    <row r="28" spans="1:5" x14ac:dyDescent="0.3">
      <c r="A28">
        <f>'Emission Assumption Summary'!A28</f>
        <v>2038</v>
      </c>
      <c r="B28" s="11">
        <f>IF(A28="","",'Summary Sheet'!X28)</f>
        <v>4169.0160000000005</v>
      </c>
      <c r="C28" s="10">
        <f>IF(A28="","",C27+(C27*Assumptions!$B$17))</f>
        <v>11421.403530509839</v>
      </c>
      <c r="D28" s="8">
        <f>IF(A28="","",D27+(D27*Assumptions!$B$11))</f>
        <v>17.7</v>
      </c>
      <c r="E28" s="12">
        <f t="shared" si="0"/>
        <v>18223.671383945588</v>
      </c>
    </row>
    <row r="29" spans="1:5" x14ac:dyDescent="0.3">
      <c r="A29">
        <f>'Emission Assumption Summary'!A29</f>
        <v>2039</v>
      </c>
      <c r="B29" s="11">
        <f>IF(A29="","",'Summary Sheet'!X29)</f>
        <v>4169.0160000000005</v>
      </c>
      <c r="C29" s="10">
        <f>IF(A29="","",C28+(C28*Assumptions!$B$17))</f>
        <v>11335.743004031016</v>
      </c>
      <c r="D29" s="8">
        <f>IF(A29="","",D28+(D28*Assumptions!$B$11))</f>
        <v>17.7</v>
      </c>
      <c r="E29" s="12">
        <f t="shared" si="0"/>
        <v>18086.993848565999</v>
      </c>
    </row>
    <row r="30" spans="1:5" x14ac:dyDescent="0.3">
      <c r="A30">
        <f>'Emission Assumption Summary'!A30</f>
        <v>2040</v>
      </c>
      <c r="B30" s="11">
        <f>IF(A30="","",'Summary Sheet'!X30)</f>
        <v>4169.0160000000005</v>
      </c>
      <c r="C30" s="10">
        <f>IF(A30="","",C29+(C29*Assumptions!$B$17))</f>
        <v>11250.724931500783</v>
      </c>
      <c r="D30" s="8">
        <f>IF(A30="","",D29+(D29*Assumptions!$B$11))</f>
        <v>17.7</v>
      </c>
      <c r="E30" s="12">
        <f t="shared" si="0"/>
        <v>17951.341394701754</v>
      </c>
    </row>
    <row r="31" spans="1:5" x14ac:dyDescent="0.3">
      <c r="A31">
        <f>'Emission Assumption Summary'!A31</f>
        <v>2041</v>
      </c>
      <c r="B31" s="11">
        <f>IF(A31="","",'Summary Sheet'!X31)</f>
        <v>4169.0160000000005</v>
      </c>
      <c r="C31" s="10">
        <f>IF(A31="","",C30+(C30*Assumptions!$B$17))</f>
        <v>11166.344494514527</v>
      </c>
      <c r="D31" s="8">
        <f>IF(A31="","",D30+(D30*Assumptions!$B$11))</f>
        <v>17.7</v>
      </c>
      <c r="E31" s="12">
        <f t="shared" si="0"/>
        <v>17816.706334241488</v>
      </c>
    </row>
    <row r="32" spans="1:5" x14ac:dyDescent="0.3">
      <c r="A32">
        <f>'Emission Assumption Summary'!A32</f>
        <v>2042</v>
      </c>
      <c r="B32" s="11">
        <f>IF(A32="","",'Summary Sheet'!X32)</f>
        <v>4169.0160000000005</v>
      </c>
      <c r="C32" s="10">
        <f>IF(A32="","",C31+(C31*Assumptions!$B$17))</f>
        <v>11082.596910805669</v>
      </c>
      <c r="D32" s="8">
        <f>IF(A32="","",D31+(D31*Assumptions!$B$11))</f>
        <v>17.7</v>
      </c>
      <c r="E32" s="12">
        <f t="shared" si="0"/>
        <v>17683.081036734682</v>
      </c>
    </row>
    <row r="33" spans="1:5" x14ac:dyDescent="0.3">
      <c r="A33">
        <f>'Emission Assumption Summary'!A33</f>
        <v>2043</v>
      </c>
      <c r="B33" s="11">
        <f>IF(A33="","",'Summary Sheet'!X33)</f>
        <v>4169.0160000000005</v>
      </c>
      <c r="C33" s="10">
        <f>IF(A33="","",C32+(C32*Assumptions!$B$17))</f>
        <v>10999.477433974625</v>
      </c>
      <c r="D33" s="8">
        <f>IF(A33="","",D32+(D32*Assumptions!$B$11))</f>
        <v>17.7</v>
      </c>
      <c r="E33" s="12">
        <f t="shared" si="0"/>
        <v>17550.457928959171</v>
      </c>
    </row>
    <row r="34" spans="1:5" x14ac:dyDescent="0.3">
      <c r="A34">
        <f>'Emission Assumption Summary'!A34</f>
        <v>2044</v>
      </c>
      <c r="B34" s="11">
        <f>IF(A34="","",'Summary Sheet'!X34)</f>
        <v>4169.0160000000005</v>
      </c>
      <c r="C34" s="10">
        <f>IF(A34="","",C33+(C33*Assumptions!$B$17))</f>
        <v>10916.981353219815</v>
      </c>
      <c r="D34" s="8">
        <f>IF(A34="","",D33+(D33*Assumptions!$B$11))</f>
        <v>17.7</v>
      </c>
      <c r="E34" s="12">
        <f t="shared" si="0"/>
        <v>17418.829494491976</v>
      </c>
    </row>
    <row r="35" spans="1:5" x14ac:dyDescent="0.3">
      <c r="A35">
        <f>'Emission Assumption Summary'!A35</f>
        <v>2045</v>
      </c>
      <c r="B35" s="11">
        <f>IF(A35="","",'Summary Sheet'!X35)</f>
        <v>4169.0160000000005</v>
      </c>
      <c r="C35" s="10">
        <f>IF(A35="","",C34+(C34*Assumptions!$B$17))</f>
        <v>10835.103993070667</v>
      </c>
      <c r="D35" s="8">
        <f>IF(A35="","",D34+(D34*Assumptions!$B$11))</f>
        <v>17.7</v>
      </c>
      <c r="E35" s="12">
        <f t="shared" si="0"/>
        <v>17288.188273283286</v>
      </c>
    </row>
    <row r="36" spans="1:5" x14ac:dyDescent="0.3">
      <c r="A36">
        <f>'Emission Assumption Summary'!A36</f>
        <v>2046</v>
      </c>
      <c r="B36" s="11">
        <f>IF(A36="","",'Summary Sheet'!X36)</f>
        <v>4169.0160000000005</v>
      </c>
      <c r="C36" s="10">
        <f>IF(A36="","",C35+(C35*Assumptions!$B$17))</f>
        <v>10753.840713122636</v>
      </c>
      <c r="D36" s="8">
        <f>IF(A36="","",D35+(D35*Assumptions!$B$11))</f>
        <v>17.7</v>
      </c>
      <c r="E36" s="12">
        <f t="shared" si="0"/>
        <v>17158.526861233659</v>
      </c>
    </row>
    <row r="37" spans="1:5" x14ac:dyDescent="0.3">
      <c r="A37">
        <f>'Emission Assumption Summary'!A37</f>
        <v>2047</v>
      </c>
      <c r="B37" s="11">
        <f>IF(A37="","",'Summary Sheet'!X37)</f>
        <v>4169.0160000000005</v>
      </c>
      <c r="C37" s="10">
        <f>IF(A37="","",C36+(C36*Assumptions!$B$17))</f>
        <v>10673.186907774216</v>
      </c>
      <c r="D37" s="8">
        <f>IF(A37="","",D36+(D36*Assumptions!$B$11))</f>
        <v>17.7</v>
      </c>
      <c r="E37" s="12">
        <f t="shared" si="0"/>
        <v>17029.837909774407</v>
      </c>
    </row>
    <row r="38" spans="1:5" x14ac:dyDescent="0.3">
      <c r="A38">
        <f>'Emission Assumption Summary'!A38</f>
        <v>2048</v>
      </c>
      <c r="B38" s="11">
        <f>IF(A38="","",'Summary Sheet'!X38)</f>
        <v>4169.0160000000005</v>
      </c>
      <c r="C38" s="10">
        <f>IF(A38="","",C37+(C37*Assumptions!$B$17))</f>
        <v>10593.13800596591</v>
      </c>
      <c r="D38" s="8">
        <f>IF(A38="","",D37+(D37*Assumptions!$B$11))</f>
        <v>17.7</v>
      </c>
      <c r="E38" s="12">
        <f t="shared" si="0"/>
        <v>16902.114125451102</v>
      </c>
    </row>
    <row r="39" spans="1:5" x14ac:dyDescent="0.3">
      <c r="A39">
        <f>'Emission Assumption Summary'!A39</f>
        <v>2049</v>
      </c>
      <c r="B39" s="11">
        <f>IF(A39="","",'Summary Sheet'!X39)</f>
        <v>4169.0160000000005</v>
      </c>
      <c r="C39" s="10">
        <f>IF(A39="","",C38+(C38*Assumptions!$B$17))</f>
        <v>10513.689470921165</v>
      </c>
      <c r="D39" s="8">
        <f>IF(A39="","",D38+(D38*Assumptions!$B$11))</f>
        <v>17.7</v>
      </c>
      <c r="E39" s="12">
        <f t="shared" si="0"/>
        <v>16775.348269510218</v>
      </c>
    </row>
    <row r="40" spans="1:5" x14ac:dyDescent="0.3">
      <c r="A40">
        <f>'Emission Assumption Summary'!A40</f>
        <v>2050</v>
      </c>
      <c r="B40" s="11">
        <f>IF(A40="","",'Summary Sheet'!X40)</f>
        <v>4169.0160000000005</v>
      </c>
      <c r="C40" s="10">
        <f>IF(A40="","",C39+(C39*Assumptions!$B$17))</f>
        <v>10434.836799889255</v>
      </c>
      <c r="D40" s="8">
        <f>IF(A40="","",D39+(D39*Assumptions!$B$11))</f>
        <v>17.7</v>
      </c>
      <c r="E40" s="12">
        <f t="shared" si="0"/>
        <v>16649.533157488888</v>
      </c>
    </row>
    <row r="41" spans="1:5" x14ac:dyDescent="0.3">
      <c r="A41" t="str">
        <f>'Emission Assumption Summary'!A41</f>
        <v/>
      </c>
      <c r="B41" s="11" t="str">
        <f>IF(A41="","",'Summary Sheet'!X41)</f>
        <v/>
      </c>
      <c r="C41" s="10" t="str">
        <f>IF(A41="","",C40+(C40*Assumptions!$B$17))</f>
        <v/>
      </c>
      <c r="D41" s="8" t="str">
        <f>IF(A41="","",D40+(D40*Assumptions!$B$11))</f>
        <v/>
      </c>
      <c r="E41" s="12" t="str">
        <f t="shared" si="0"/>
        <v/>
      </c>
    </row>
    <row r="42" spans="1:5" x14ac:dyDescent="0.3">
      <c r="A42" t="str">
        <f>'Emission Assumption Summary'!A42</f>
        <v/>
      </c>
      <c r="B42" s="11" t="str">
        <f>IF(A42="","",'Summary Sheet'!X42)</f>
        <v/>
      </c>
      <c r="C42" s="10" t="str">
        <f>IF(A42="","",C41+(C41*Assumptions!$B$17))</f>
        <v/>
      </c>
      <c r="D42" s="8" t="str">
        <f>IF(A42="","",D41+(D41*Assumptions!$B$11))</f>
        <v/>
      </c>
      <c r="E42" s="12" t="str">
        <f t="shared" si="0"/>
        <v/>
      </c>
    </row>
    <row r="43" spans="1:5" x14ac:dyDescent="0.3">
      <c r="A43" t="str">
        <f>'Emission Assumption Summary'!A43</f>
        <v/>
      </c>
      <c r="B43" s="11" t="str">
        <f>IF(A43="","",'Summary Sheet'!X43)</f>
        <v/>
      </c>
      <c r="C43" s="10" t="str">
        <f>IF(A43="","",C42+(C42*Assumptions!$B$17))</f>
        <v/>
      </c>
      <c r="D43" s="8" t="str">
        <f>IF(A43="","",D42+(D42*Assumptions!$B$11))</f>
        <v/>
      </c>
      <c r="E43" s="12" t="str">
        <f t="shared" si="0"/>
        <v/>
      </c>
    </row>
    <row r="44" spans="1:5" x14ac:dyDescent="0.3">
      <c r="A44" t="str">
        <f>'Emission Assumption Summary'!A44</f>
        <v/>
      </c>
      <c r="B44" s="11" t="str">
        <f>IF(A44="","",'Summary Sheet'!X44)</f>
        <v/>
      </c>
      <c r="C44" s="10" t="str">
        <f>IF(A44="","",C43+(C43*Assumptions!$B$17))</f>
        <v/>
      </c>
      <c r="D44" s="8" t="str">
        <f>IF(A44="","",D43+(D43*Assumptions!$B$11))</f>
        <v/>
      </c>
      <c r="E44" s="12" t="str">
        <f t="shared" si="0"/>
        <v/>
      </c>
    </row>
    <row r="45" spans="1:5" x14ac:dyDescent="0.3">
      <c r="A45" t="str">
        <f>'Emission Assumption Summary'!A45</f>
        <v/>
      </c>
      <c r="B45" s="11" t="str">
        <f>IF(A45="","",'Summary Sheet'!X45)</f>
        <v/>
      </c>
      <c r="C45" s="10" t="str">
        <f>IF(A45="","",C44+(C44*Assumptions!$B$17))</f>
        <v/>
      </c>
      <c r="D45" s="8" t="str">
        <f>IF(A45="","",D44+(D44*Assumptions!$B$11))</f>
        <v/>
      </c>
      <c r="E45" s="12" t="str">
        <f t="shared" si="0"/>
        <v/>
      </c>
    </row>
    <row r="46" spans="1:5" x14ac:dyDescent="0.3">
      <c r="A46" t="str">
        <f>'Emission Assumption Summary'!A46</f>
        <v/>
      </c>
      <c r="B46" s="11" t="str">
        <f>IF(A46="","",'Summary Sheet'!X46)</f>
        <v/>
      </c>
      <c r="C46" s="10" t="str">
        <f>IF(A46="","",C45+(C45*Assumptions!$B$17))</f>
        <v/>
      </c>
      <c r="D46" s="8" t="str">
        <f>IF(A46="","",D45+(D45*Assumptions!$B$11))</f>
        <v/>
      </c>
      <c r="E46" s="12" t="str">
        <f t="shared" si="0"/>
        <v/>
      </c>
    </row>
    <row r="47" spans="1:5" x14ac:dyDescent="0.3">
      <c r="A47" t="str">
        <f>'Emission Assumption Summary'!A47</f>
        <v/>
      </c>
      <c r="B47" s="11" t="str">
        <f>IF(A47="","",'Summary Sheet'!X47)</f>
        <v/>
      </c>
      <c r="C47" s="10" t="str">
        <f>IF(A47="","",C46+(C46*Assumptions!$B$17))</f>
        <v/>
      </c>
      <c r="D47" s="8" t="str">
        <f>IF(A47="","",D46+(D46*Assumptions!$B$11))</f>
        <v/>
      </c>
      <c r="E47" s="12" t="str">
        <f t="shared" si="0"/>
        <v/>
      </c>
    </row>
    <row r="48" spans="1:5" x14ac:dyDescent="0.3">
      <c r="A48" t="str">
        <f>'Emission Assumption Summary'!A48</f>
        <v/>
      </c>
      <c r="B48" s="11" t="str">
        <f>IF(A48="","",'Summary Sheet'!X48)</f>
        <v/>
      </c>
      <c r="C48" s="10" t="str">
        <f>IF(A48="","",C47+(C47*Assumptions!$B$17))</f>
        <v/>
      </c>
      <c r="D48" s="8" t="str">
        <f>IF(A48="","",D47+(D47*Assumptions!$B$11))</f>
        <v/>
      </c>
      <c r="E48" s="12" t="str">
        <f t="shared" si="0"/>
        <v/>
      </c>
    </row>
    <row r="49" spans="1:5" x14ac:dyDescent="0.3">
      <c r="A49" t="str">
        <f>'Emission Assumption Summary'!A49</f>
        <v/>
      </c>
      <c r="B49" s="11" t="str">
        <f>IF(A49="","",'Summary Sheet'!X49)</f>
        <v/>
      </c>
      <c r="C49" s="10" t="str">
        <f>IF(A49="","",C48+(C48*Assumptions!$B$17))</f>
        <v/>
      </c>
      <c r="D49" s="8" t="str">
        <f>IF(A49="","",D48+(D48*Assumptions!$B$11))</f>
        <v/>
      </c>
      <c r="E49" s="12" t="str">
        <f t="shared" si="0"/>
        <v/>
      </c>
    </row>
    <row r="50" spans="1:5" x14ac:dyDescent="0.3">
      <c r="A50" t="str">
        <f>'Emission Assumption Summary'!A50</f>
        <v/>
      </c>
      <c r="B50" s="11" t="str">
        <f>IF(A50="","",'Summary Sheet'!X50)</f>
        <v/>
      </c>
      <c r="C50" s="10" t="str">
        <f>IF(A50="","",C49+(C49*Assumptions!$B$17))</f>
        <v/>
      </c>
      <c r="D50" s="8" t="str">
        <f>IF(A50="","",D49+(D49*Assumptions!$B$11))</f>
        <v/>
      </c>
      <c r="E50" s="12" t="str">
        <f t="shared" si="0"/>
        <v/>
      </c>
    </row>
    <row r="51" spans="1:5" x14ac:dyDescent="0.3">
      <c r="A51" t="str">
        <f>'Emission Assumption Summary'!A51</f>
        <v/>
      </c>
      <c r="B51" s="11" t="str">
        <f>IF(A51="","",'Summary Sheet'!X51)</f>
        <v/>
      </c>
      <c r="C51" s="10" t="str">
        <f>IF(A51="","",C50+(C50*Assumptions!$B$17))</f>
        <v/>
      </c>
      <c r="D51" s="8" t="str">
        <f>IF(A51="","",D50+(D50*Assumptions!$B$11))</f>
        <v/>
      </c>
      <c r="E51" s="12" t="str">
        <f t="shared" si="0"/>
        <v/>
      </c>
    </row>
    <row r="52" spans="1:5" x14ac:dyDescent="0.3">
      <c r="A52" t="str">
        <f>'Emission Assumption Summary'!A52</f>
        <v/>
      </c>
      <c r="B52" s="11" t="str">
        <f>IF(A52="","",'Summary Sheet'!X52)</f>
        <v/>
      </c>
      <c r="C52" s="10" t="str">
        <f>IF(A52="","",C51+(C51*Assumptions!$B$17))</f>
        <v/>
      </c>
      <c r="D52" s="8" t="str">
        <f>IF(A52="","",D51+(D51*Assumptions!$B$11))</f>
        <v/>
      </c>
      <c r="E52" s="12" t="str">
        <f t="shared" si="0"/>
        <v/>
      </c>
    </row>
    <row r="53" spans="1:5" x14ac:dyDescent="0.3">
      <c r="A53" t="str">
        <f>'Emission Assumption Summary'!A53</f>
        <v/>
      </c>
      <c r="B53" s="11" t="str">
        <f>IF(A53="","",'Summary Sheet'!X53)</f>
        <v/>
      </c>
      <c r="C53" s="10" t="str">
        <f>IF(A53="","",C52+(C52*Assumptions!$B$17))</f>
        <v/>
      </c>
      <c r="D53" s="8" t="str">
        <f>IF(A53="","",D52+(D52*Assumptions!$B$11))</f>
        <v/>
      </c>
      <c r="E53" s="12" t="str">
        <f t="shared" si="0"/>
        <v/>
      </c>
    </row>
    <row r="54" spans="1:5" x14ac:dyDescent="0.3">
      <c r="A54" t="str">
        <f>'Emission Assumption Summary'!A54</f>
        <v/>
      </c>
      <c r="B54" s="11" t="str">
        <f>IF(A54="","",'Summary Sheet'!X54)</f>
        <v/>
      </c>
      <c r="C54" s="10" t="str">
        <f>IF(A54="","",C53+(C53*Assumptions!$B$17))</f>
        <v/>
      </c>
      <c r="D54" s="8" t="str">
        <f>IF(A54="","",D53+(D53*Assumptions!$B$11))</f>
        <v/>
      </c>
      <c r="E54" s="12" t="str">
        <f t="shared" si="0"/>
        <v/>
      </c>
    </row>
    <row r="55" spans="1:5" x14ac:dyDescent="0.3">
      <c r="A55" t="str">
        <f>'Emission Assumption Summary'!A55</f>
        <v/>
      </c>
      <c r="B55" s="11" t="str">
        <f>IF(A55="","",'Summary Sheet'!X55)</f>
        <v/>
      </c>
      <c r="C55" s="10" t="str">
        <f>IF(A55="","",C54+(C54*Assumptions!$B$17))</f>
        <v/>
      </c>
      <c r="D55" s="8" t="str">
        <f>IF(A55="","",D54+(D54*Assumptions!$B$11))</f>
        <v/>
      </c>
      <c r="E55" s="12" t="str">
        <f t="shared" si="0"/>
        <v/>
      </c>
    </row>
    <row r="56" spans="1:5" x14ac:dyDescent="0.3">
      <c r="A56" t="str">
        <f>'Emission Assumption Summary'!A56</f>
        <v/>
      </c>
      <c r="B56" s="11" t="str">
        <f>IF(A56="","",'Summary Sheet'!X56)</f>
        <v/>
      </c>
      <c r="C56" s="10" t="str">
        <f>IF(A56="","",C55+(C55*Assumptions!$B$17))</f>
        <v/>
      </c>
      <c r="D56" s="8" t="str">
        <f>IF(A56="","",D55+(D55*Assumptions!$B$11))</f>
        <v/>
      </c>
      <c r="E56" s="12" t="str">
        <f t="shared" si="0"/>
        <v/>
      </c>
    </row>
    <row r="57" spans="1:5" x14ac:dyDescent="0.3">
      <c r="A57" t="str">
        <f>'Emission Assumption Summary'!A57</f>
        <v/>
      </c>
      <c r="B57" s="11" t="str">
        <f>IF(A57="","",'Summary Sheet'!X57)</f>
        <v/>
      </c>
      <c r="C57" s="10" t="str">
        <f>IF(A57="","",C56+(C56*Assumptions!$B$17))</f>
        <v/>
      </c>
      <c r="D57" s="8" t="str">
        <f>IF(A57="","",D56+(D56*Assumptions!$B$11))</f>
        <v/>
      </c>
      <c r="E57" s="12" t="str">
        <f t="shared" si="0"/>
        <v/>
      </c>
    </row>
    <row r="58" spans="1:5" x14ac:dyDescent="0.3">
      <c r="A58" t="str">
        <f>'Emission Assumption Summary'!A58</f>
        <v/>
      </c>
      <c r="B58" s="11" t="str">
        <f>IF(A58="","",'Summary Sheet'!X58)</f>
        <v/>
      </c>
      <c r="C58" s="10" t="str">
        <f>IF(A58="","",C57+(C57*Assumptions!$B$17))</f>
        <v/>
      </c>
      <c r="D58" s="8" t="str">
        <f>IF(A58="","",D57+(D57*Assumptions!$B$11))</f>
        <v/>
      </c>
      <c r="E58" s="12" t="str">
        <f t="shared" si="0"/>
        <v/>
      </c>
    </row>
    <row r="59" spans="1:5" x14ac:dyDescent="0.3">
      <c r="A59" t="str">
        <f>'Emission Assumption Summary'!A59</f>
        <v/>
      </c>
      <c r="B59" s="11" t="str">
        <f>IF(A59="","",'Summary Sheet'!X59)</f>
        <v/>
      </c>
      <c r="C59" s="10" t="str">
        <f>IF(A59="","",C58+(C58*Assumptions!$B$17))</f>
        <v/>
      </c>
      <c r="D59" s="8" t="str">
        <f>IF(A59="","",D58+(D58*Assumptions!$B$11))</f>
        <v/>
      </c>
      <c r="E59" s="12" t="str">
        <f t="shared" si="0"/>
        <v/>
      </c>
    </row>
    <row r="60" spans="1:5" x14ac:dyDescent="0.3">
      <c r="A60" t="str">
        <f>'Emission Assumption Summary'!A60</f>
        <v/>
      </c>
      <c r="B60" s="11" t="str">
        <f>IF(A60="","",'Summary Sheet'!X60)</f>
        <v/>
      </c>
      <c r="C60" s="10" t="str">
        <f>IF(A60="","",C59+(C59*Assumptions!$B$17))</f>
        <v/>
      </c>
      <c r="D60" s="8" t="str">
        <f>IF(A60="","",D59+(D59*Assumptions!$B$11))</f>
        <v/>
      </c>
      <c r="E60" s="12" t="str">
        <f t="shared" si="0"/>
        <v/>
      </c>
    </row>
    <row r="61" spans="1:5" x14ac:dyDescent="0.3">
      <c r="A61" t="str">
        <f>'Emission Assumption Summary'!A61</f>
        <v/>
      </c>
      <c r="B61" s="11" t="str">
        <f>IF(A61="","",'Summary Sheet'!X61)</f>
        <v/>
      </c>
      <c r="C61" s="10" t="str">
        <f>IF(A61="","",C60+(C60*Assumptions!$B$17))</f>
        <v/>
      </c>
      <c r="D61" s="8" t="str">
        <f>IF(A61="","",D60+(D60*Assumptions!$B$11))</f>
        <v/>
      </c>
      <c r="E61" s="12" t="str">
        <f t="shared" si="0"/>
        <v/>
      </c>
    </row>
    <row r="62" spans="1:5" x14ac:dyDescent="0.3">
      <c r="A62" t="str">
        <f>'Emission Assumption Summary'!A62</f>
        <v/>
      </c>
      <c r="B62" s="11" t="str">
        <f>IF(A62="","",'Summary Sheet'!X62)</f>
        <v/>
      </c>
      <c r="C62" s="10" t="str">
        <f>IF(A62="","",C61+(C61*Assumptions!$B$17))</f>
        <v/>
      </c>
      <c r="D62" s="8" t="str">
        <f>IF(A62="","",D61+(D61*Assumptions!$B$11))</f>
        <v/>
      </c>
      <c r="E62" s="12" t="str">
        <f t="shared" si="0"/>
        <v/>
      </c>
    </row>
    <row r="63" spans="1:5" x14ac:dyDescent="0.3">
      <c r="A63" t="str">
        <f>'Emission Assumption Summary'!A63</f>
        <v/>
      </c>
      <c r="B63" s="11" t="str">
        <f>IF(A63="","",'Summary Sheet'!X63)</f>
        <v/>
      </c>
      <c r="C63" s="10" t="str">
        <f>IF(A63="","",C62+(C62*Assumptions!$B$17))</f>
        <v/>
      </c>
      <c r="D63" s="8" t="str">
        <f>IF(A63="","",D62+(D62*Assumptions!$B$11))</f>
        <v/>
      </c>
      <c r="E63" s="12" t="str">
        <f t="shared" si="0"/>
        <v/>
      </c>
    </row>
    <row r="64" spans="1:5" x14ac:dyDescent="0.3">
      <c r="A64" t="str">
        <f>'Emission Assumption Summary'!A64</f>
        <v/>
      </c>
      <c r="B64" s="11" t="str">
        <f>IF(A64="","",'Summary Sheet'!X64)</f>
        <v/>
      </c>
      <c r="C64" s="10" t="str">
        <f>IF(A64="","",C63+(C63*Assumptions!$B$17))</f>
        <v/>
      </c>
      <c r="D64" s="8" t="str">
        <f>IF(A64="","",D63+(D63*Assumptions!$B$11))</f>
        <v/>
      </c>
      <c r="E64" s="12" t="str">
        <f t="shared" si="0"/>
        <v/>
      </c>
    </row>
    <row r="65" spans="1:5" x14ac:dyDescent="0.3">
      <c r="A65" t="str">
        <f>'Emission Assumption Summary'!A65</f>
        <v/>
      </c>
      <c r="B65" s="11" t="str">
        <f>IF(A65="","",'Summary Sheet'!X65)</f>
        <v/>
      </c>
      <c r="C65" s="10" t="str">
        <f>IF(A65="","",C64+(C64*Assumptions!$B$17))</f>
        <v/>
      </c>
      <c r="D65" s="8" t="str">
        <f>IF(A65="","",D64+(D64*Assumptions!$B$11))</f>
        <v/>
      </c>
      <c r="E65" s="12" t="str">
        <f t="shared" si="0"/>
        <v/>
      </c>
    </row>
    <row r="66" spans="1:5" x14ac:dyDescent="0.3">
      <c r="A66" t="str">
        <f>'Emission Assumption Summary'!A66</f>
        <v/>
      </c>
      <c r="B66" s="11" t="str">
        <f>IF(A66="","",'Summary Sheet'!X66)</f>
        <v/>
      </c>
      <c r="C66" s="10" t="str">
        <f>IF(A66="","",C65+(C65*Assumptions!$B$17))</f>
        <v/>
      </c>
      <c r="D66" s="8" t="str">
        <f>IF(A66="","",D65+(D65*Assumptions!$B$11))</f>
        <v/>
      </c>
      <c r="E66" s="12" t="str">
        <f t="shared" si="0"/>
        <v/>
      </c>
    </row>
    <row r="67" spans="1:5" x14ac:dyDescent="0.3">
      <c r="A67" t="str">
        <f>'Emission Assumption Summary'!A67</f>
        <v/>
      </c>
      <c r="B67" s="11" t="str">
        <f>IF(A67="","",'Summary Sheet'!X67)</f>
        <v/>
      </c>
      <c r="C67" s="10" t="str">
        <f>IF(A67="","",C66+(C66*Assumptions!$B$17))</f>
        <v/>
      </c>
      <c r="D67" s="8" t="str">
        <f>IF(A67="","",D66+(D66*Assumptions!$B$11))</f>
        <v/>
      </c>
      <c r="E67" s="12" t="str">
        <f t="shared" ref="E67:E130" si="1">IF(A67="","",(((((B67*C67))/D67)*127.67)/100)*0.005306)</f>
        <v/>
      </c>
    </row>
    <row r="68" spans="1:5" x14ac:dyDescent="0.3">
      <c r="A68" t="str">
        <f>'Emission Assumption Summary'!A68</f>
        <v/>
      </c>
      <c r="B68" s="11" t="str">
        <f>IF(A68="","",'Summary Sheet'!X68)</f>
        <v/>
      </c>
      <c r="C68" s="10" t="str">
        <f>IF(A68="","",C67+(C67*Assumptions!$B$17))</f>
        <v/>
      </c>
      <c r="D68" s="8" t="str">
        <f>IF(A68="","",D67+(D67*Assumptions!$B$11))</f>
        <v/>
      </c>
      <c r="E68" s="12" t="str">
        <f t="shared" si="1"/>
        <v/>
      </c>
    </row>
    <row r="69" spans="1:5" x14ac:dyDescent="0.3">
      <c r="A69" t="str">
        <f>'Emission Assumption Summary'!A69</f>
        <v/>
      </c>
      <c r="B69" s="11" t="str">
        <f>IF(A69="","",'Summary Sheet'!X69)</f>
        <v/>
      </c>
      <c r="C69" s="10" t="str">
        <f>IF(A69="","",C68+(C68*Assumptions!$B$17))</f>
        <v/>
      </c>
      <c r="D69" s="8" t="str">
        <f>IF(A69="","",D68+(D68*Assumptions!$B$11))</f>
        <v/>
      </c>
      <c r="E69" s="12" t="str">
        <f t="shared" si="1"/>
        <v/>
      </c>
    </row>
    <row r="70" spans="1:5" x14ac:dyDescent="0.3">
      <c r="A70" t="str">
        <f>'Emission Assumption Summary'!A70</f>
        <v/>
      </c>
      <c r="B70" s="11" t="str">
        <f>IF(A70="","",'Summary Sheet'!X70)</f>
        <v/>
      </c>
      <c r="C70" s="10" t="str">
        <f>IF(A70="","",C69+(C69*Assumptions!$B$17))</f>
        <v/>
      </c>
      <c r="D70" s="8" t="str">
        <f>IF(A70="","",D69+(D69*Assumptions!$B$11))</f>
        <v/>
      </c>
      <c r="E70" s="12" t="str">
        <f t="shared" si="1"/>
        <v/>
      </c>
    </row>
    <row r="71" spans="1:5" x14ac:dyDescent="0.3">
      <c r="A71" t="str">
        <f>'Emission Assumption Summary'!A71</f>
        <v/>
      </c>
      <c r="B71" s="11" t="str">
        <f>IF(A71="","",'Summary Sheet'!X71)</f>
        <v/>
      </c>
      <c r="C71" s="10" t="str">
        <f>IF(A71="","",C70+(C70*Assumptions!$B$17))</f>
        <v/>
      </c>
      <c r="D71" s="8" t="str">
        <f>IF(A71="","",D70+(D70*Assumptions!$B$11))</f>
        <v/>
      </c>
      <c r="E71" s="12" t="str">
        <f t="shared" si="1"/>
        <v/>
      </c>
    </row>
    <row r="72" spans="1:5" x14ac:dyDescent="0.3">
      <c r="A72" t="str">
        <f>'Emission Assumption Summary'!A72</f>
        <v/>
      </c>
      <c r="B72" s="11" t="str">
        <f>IF(A72="","",'Summary Sheet'!X72)</f>
        <v/>
      </c>
      <c r="C72" s="10" t="str">
        <f>IF(A72="","",C71+(C71*Assumptions!$B$17))</f>
        <v/>
      </c>
      <c r="D72" s="8" t="str">
        <f>IF(A72="","",D71+(D71*Assumptions!$B$11))</f>
        <v/>
      </c>
      <c r="E72" s="12" t="str">
        <f t="shared" si="1"/>
        <v/>
      </c>
    </row>
    <row r="73" spans="1:5" x14ac:dyDescent="0.3">
      <c r="A73" t="str">
        <f>'Emission Assumption Summary'!A73</f>
        <v/>
      </c>
      <c r="B73" s="11" t="str">
        <f>IF(A73="","",'Summary Sheet'!X73)</f>
        <v/>
      </c>
      <c r="C73" s="10" t="str">
        <f>IF(A73="","",C72+(C72*Assumptions!$B$17))</f>
        <v/>
      </c>
      <c r="D73" s="8" t="str">
        <f>IF(A73="","",D72+(D72*Assumptions!$B$11))</f>
        <v/>
      </c>
      <c r="E73" s="12" t="str">
        <f t="shared" si="1"/>
        <v/>
      </c>
    </row>
    <row r="74" spans="1:5" x14ac:dyDescent="0.3">
      <c r="A74" t="str">
        <f>'Emission Assumption Summary'!A74</f>
        <v/>
      </c>
      <c r="B74" s="11" t="str">
        <f>IF(A74="","",'Summary Sheet'!X74)</f>
        <v/>
      </c>
      <c r="C74" s="10" t="str">
        <f>IF(A74="","",C73+(C73*Assumptions!$B$17))</f>
        <v/>
      </c>
      <c r="D74" s="8" t="str">
        <f>IF(A74="","",D73+(D73*Assumptions!$B$11))</f>
        <v/>
      </c>
      <c r="E74" s="12" t="str">
        <f t="shared" si="1"/>
        <v/>
      </c>
    </row>
    <row r="75" spans="1:5" x14ac:dyDescent="0.3">
      <c r="A75" t="str">
        <f>'Emission Assumption Summary'!A75</f>
        <v/>
      </c>
      <c r="B75" s="11" t="str">
        <f>IF(A75="","",'Summary Sheet'!X75)</f>
        <v/>
      </c>
      <c r="C75" s="10" t="str">
        <f>IF(A75="","",C74+(C74*Assumptions!$B$17))</f>
        <v/>
      </c>
      <c r="D75" s="8" t="str">
        <f>IF(A75="","",D74+(D74*Assumptions!$B$11))</f>
        <v/>
      </c>
      <c r="E75" s="12" t="str">
        <f t="shared" si="1"/>
        <v/>
      </c>
    </row>
    <row r="76" spans="1:5" x14ac:dyDescent="0.3">
      <c r="A76" t="str">
        <f>'Emission Assumption Summary'!A76</f>
        <v/>
      </c>
      <c r="B76" s="11" t="str">
        <f>IF(A76="","",'Summary Sheet'!X76)</f>
        <v/>
      </c>
      <c r="C76" s="10" t="str">
        <f>IF(A76="","",C75+(C75*Assumptions!$B$17))</f>
        <v/>
      </c>
      <c r="D76" s="8" t="str">
        <f>IF(A76="","",D75+(D75*Assumptions!$B$11))</f>
        <v/>
      </c>
      <c r="E76" s="12" t="str">
        <f t="shared" si="1"/>
        <v/>
      </c>
    </row>
    <row r="77" spans="1:5" x14ac:dyDescent="0.3">
      <c r="A77" t="str">
        <f>'Emission Assumption Summary'!A77</f>
        <v/>
      </c>
      <c r="B77" s="11" t="str">
        <f>IF(A77="","",'Summary Sheet'!X77)</f>
        <v/>
      </c>
      <c r="C77" s="10" t="str">
        <f>IF(A77="","",C76+(C76*Assumptions!$B$17))</f>
        <v/>
      </c>
      <c r="D77" s="8" t="str">
        <f>IF(A77="","",D76+(D76*Assumptions!$B$11))</f>
        <v/>
      </c>
      <c r="E77" s="12" t="str">
        <f t="shared" si="1"/>
        <v/>
      </c>
    </row>
    <row r="78" spans="1:5" x14ac:dyDescent="0.3">
      <c r="A78" t="str">
        <f>'Emission Assumption Summary'!A78</f>
        <v/>
      </c>
      <c r="B78" s="11" t="str">
        <f>IF(A78="","",'Summary Sheet'!X78)</f>
        <v/>
      </c>
      <c r="C78" s="10" t="str">
        <f>IF(A78="","",C77+(C77*Assumptions!$B$17))</f>
        <v/>
      </c>
      <c r="D78" s="8" t="str">
        <f>IF(A78="","",D77+(D77*Assumptions!$B$11))</f>
        <v/>
      </c>
      <c r="E78" s="12" t="str">
        <f t="shared" si="1"/>
        <v/>
      </c>
    </row>
    <row r="79" spans="1:5" x14ac:dyDescent="0.3">
      <c r="A79" t="str">
        <f>'Emission Assumption Summary'!A79</f>
        <v/>
      </c>
      <c r="B79" s="11" t="str">
        <f>IF(A79="","",'Summary Sheet'!X79)</f>
        <v/>
      </c>
      <c r="C79" s="10" t="str">
        <f>IF(A79="","",C78+(C78*Assumptions!$B$17))</f>
        <v/>
      </c>
      <c r="D79" s="8" t="str">
        <f>IF(A79="","",D78+(D78*Assumptions!$B$11))</f>
        <v/>
      </c>
      <c r="E79" s="12" t="str">
        <f t="shared" si="1"/>
        <v/>
      </c>
    </row>
    <row r="80" spans="1:5" x14ac:dyDescent="0.3">
      <c r="A80" t="str">
        <f>'Emission Assumption Summary'!A80</f>
        <v/>
      </c>
      <c r="B80" s="11" t="str">
        <f>IF(A80="","",'Summary Sheet'!X80)</f>
        <v/>
      </c>
      <c r="C80" s="10" t="str">
        <f>IF(A80="","",C79+(C79*Assumptions!$B$17))</f>
        <v/>
      </c>
      <c r="D80" s="8" t="str">
        <f>IF(A80="","",D79+(D79*Assumptions!$B$11))</f>
        <v/>
      </c>
      <c r="E80" s="12" t="str">
        <f t="shared" si="1"/>
        <v/>
      </c>
    </row>
    <row r="81" spans="1:5" x14ac:dyDescent="0.3">
      <c r="A81" t="str">
        <f>'Emission Assumption Summary'!A81</f>
        <v/>
      </c>
      <c r="B81" s="11" t="str">
        <f>IF(A81="","",'Summary Sheet'!X81)</f>
        <v/>
      </c>
      <c r="C81" s="10" t="str">
        <f>IF(A81="","",C80+(C80*Assumptions!$B$17))</f>
        <v/>
      </c>
      <c r="D81" s="8" t="str">
        <f>IF(A81="","",D80+(D80*Assumptions!$B$11))</f>
        <v/>
      </c>
      <c r="E81" s="12" t="str">
        <f t="shared" si="1"/>
        <v/>
      </c>
    </row>
    <row r="82" spans="1:5" x14ac:dyDescent="0.3">
      <c r="A82" t="str">
        <f>'Emission Assumption Summary'!A82</f>
        <v/>
      </c>
      <c r="B82" s="11" t="str">
        <f>IF(A82="","",'Summary Sheet'!X82)</f>
        <v/>
      </c>
      <c r="C82" s="10" t="str">
        <f>IF(A82="","",C81+(C81*Assumptions!$B$17))</f>
        <v/>
      </c>
      <c r="D82" s="8" t="str">
        <f>IF(A82="","",D81+(D81*Assumptions!$B$11))</f>
        <v/>
      </c>
      <c r="E82" s="12" t="str">
        <f t="shared" si="1"/>
        <v/>
      </c>
    </row>
    <row r="83" spans="1:5" x14ac:dyDescent="0.3">
      <c r="A83" t="str">
        <f>'Emission Assumption Summary'!A83</f>
        <v/>
      </c>
      <c r="B83" s="11" t="str">
        <f>IF(A83="","",'Summary Sheet'!X83)</f>
        <v/>
      </c>
      <c r="C83" s="10" t="str">
        <f>IF(A83="","",C82+(C82*Assumptions!$B$17))</f>
        <v/>
      </c>
      <c r="D83" s="8" t="str">
        <f>IF(A83="","",D82+(D82*Assumptions!$B$11))</f>
        <v/>
      </c>
      <c r="E83" s="12" t="str">
        <f t="shared" si="1"/>
        <v/>
      </c>
    </row>
    <row r="84" spans="1:5" x14ac:dyDescent="0.3">
      <c r="A84" t="str">
        <f>'Emission Assumption Summary'!A84</f>
        <v/>
      </c>
      <c r="B84" s="11" t="str">
        <f>IF(A84="","",'Summary Sheet'!X84)</f>
        <v/>
      </c>
      <c r="C84" s="10" t="str">
        <f>IF(A84="","",C83+(C83*Assumptions!$B$17))</f>
        <v/>
      </c>
      <c r="D84" s="8" t="str">
        <f>IF(A84="","",D83+(D83*Assumptions!$B$11))</f>
        <v/>
      </c>
      <c r="E84" s="12" t="str">
        <f t="shared" si="1"/>
        <v/>
      </c>
    </row>
    <row r="85" spans="1:5" x14ac:dyDescent="0.3">
      <c r="A85" t="str">
        <f>'Emission Assumption Summary'!A85</f>
        <v/>
      </c>
      <c r="B85" s="11" t="str">
        <f>IF(A85="","",'Summary Sheet'!X85)</f>
        <v/>
      </c>
      <c r="C85" s="10" t="str">
        <f>IF(A85="","",C84+(C84*Assumptions!$B$17))</f>
        <v/>
      </c>
      <c r="D85" s="8" t="str">
        <f>IF(A85="","",D84+(D84*Assumptions!$B$11))</f>
        <v/>
      </c>
      <c r="E85" s="12" t="str">
        <f t="shared" si="1"/>
        <v/>
      </c>
    </row>
    <row r="86" spans="1:5" x14ac:dyDescent="0.3">
      <c r="A86" t="str">
        <f>'Emission Assumption Summary'!A86</f>
        <v/>
      </c>
      <c r="B86" s="11" t="str">
        <f>IF(A86="","",'Summary Sheet'!X86)</f>
        <v/>
      </c>
      <c r="C86" s="10" t="str">
        <f>IF(A86="","",C85+(C85*Assumptions!$B$17))</f>
        <v/>
      </c>
      <c r="D86" s="8" t="str">
        <f>IF(A86="","",D85+(D85*Assumptions!$B$11))</f>
        <v/>
      </c>
      <c r="E86" s="12" t="str">
        <f t="shared" si="1"/>
        <v/>
      </c>
    </row>
    <row r="87" spans="1:5" x14ac:dyDescent="0.3">
      <c r="A87" t="str">
        <f>'Emission Assumption Summary'!A87</f>
        <v/>
      </c>
      <c r="B87" s="11" t="str">
        <f>IF(A87="","",'Summary Sheet'!X87)</f>
        <v/>
      </c>
      <c r="C87" s="10" t="str">
        <f>IF(A87="","",C86+(C86*Assumptions!$B$17))</f>
        <v/>
      </c>
      <c r="D87" s="8" t="str">
        <f>IF(A87="","",D86+(D86*Assumptions!$B$11))</f>
        <v/>
      </c>
      <c r="E87" s="12" t="str">
        <f t="shared" si="1"/>
        <v/>
      </c>
    </row>
    <row r="88" spans="1:5" x14ac:dyDescent="0.3">
      <c r="A88" t="str">
        <f>'Emission Assumption Summary'!A88</f>
        <v/>
      </c>
      <c r="B88" s="11" t="str">
        <f>IF(A88="","",'Summary Sheet'!X88)</f>
        <v/>
      </c>
      <c r="C88" s="10" t="str">
        <f>IF(A88="","",C87+(C87*Assumptions!$B$17))</f>
        <v/>
      </c>
      <c r="D88" s="8" t="str">
        <f>IF(A88="","",D87+(D87*Assumptions!$B$11))</f>
        <v/>
      </c>
      <c r="E88" s="12" t="str">
        <f t="shared" si="1"/>
        <v/>
      </c>
    </row>
    <row r="89" spans="1:5" x14ac:dyDescent="0.3">
      <c r="A89" t="str">
        <f>'Emission Assumption Summary'!A89</f>
        <v/>
      </c>
      <c r="B89" s="11" t="str">
        <f>IF(A89="","",'Summary Sheet'!X89)</f>
        <v/>
      </c>
      <c r="C89" s="10" t="str">
        <f>IF(A89="","",C88+(C88*Assumptions!$B$17))</f>
        <v/>
      </c>
      <c r="D89" s="8" t="str">
        <f>IF(A89="","",D88+(D88*Assumptions!$B$11))</f>
        <v/>
      </c>
      <c r="E89" s="12" t="str">
        <f t="shared" si="1"/>
        <v/>
      </c>
    </row>
    <row r="90" spans="1:5" x14ac:dyDescent="0.3">
      <c r="A90" t="str">
        <f>'Emission Assumption Summary'!A90</f>
        <v/>
      </c>
      <c r="B90" s="11" t="str">
        <f>IF(A90="","",'Summary Sheet'!X90)</f>
        <v/>
      </c>
      <c r="C90" s="10" t="str">
        <f>IF(A90="","",C89+(C89*Assumptions!$B$17))</f>
        <v/>
      </c>
      <c r="D90" s="8" t="str">
        <f>IF(A90="","",D89+(D89*Assumptions!$B$11))</f>
        <v/>
      </c>
      <c r="E90" s="12" t="str">
        <f t="shared" si="1"/>
        <v/>
      </c>
    </row>
    <row r="91" spans="1:5" x14ac:dyDescent="0.3">
      <c r="A91" t="str">
        <f>'Emission Assumption Summary'!A91</f>
        <v/>
      </c>
      <c r="B91" s="11" t="str">
        <f>IF(A91="","",'Summary Sheet'!X91)</f>
        <v/>
      </c>
      <c r="C91" s="10" t="str">
        <f>IF(A91="","",C90+(C90*Assumptions!$B$17))</f>
        <v/>
      </c>
      <c r="D91" s="8" t="str">
        <f>IF(A91="","",D90+(D90*Assumptions!$B$11))</f>
        <v/>
      </c>
      <c r="E91" s="12" t="str">
        <f t="shared" si="1"/>
        <v/>
      </c>
    </row>
    <row r="92" spans="1:5" x14ac:dyDescent="0.3">
      <c r="A92" t="str">
        <f>'Emission Assumption Summary'!A92</f>
        <v/>
      </c>
      <c r="B92" s="11" t="str">
        <f>IF(A92="","",'Summary Sheet'!X92)</f>
        <v/>
      </c>
      <c r="C92" s="10" t="str">
        <f>IF(A92="","",C91+(C91*Assumptions!$B$17))</f>
        <v/>
      </c>
      <c r="D92" s="8" t="str">
        <f>IF(A92="","",D91+(D91*Assumptions!$B$11))</f>
        <v/>
      </c>
      <c r="E92" s="12" t="str">
        <f t="shared" si="1"/>
        <v/>
      </c>
    </row>
    <row r="93" spans="1:5" x14ac:dyDescent="0.3">
      <c r="A93" t="str">
        <f>'Emission Assumption Summary'!A93</f>
        <v/>
      </c>
      <c r="B93" s="11" t="str">
        <f>IF(A93="","",'Summary Sheet'!X93)</f>
        <v/>
      </c>
      <c r="C93" s="10" t="str">
        <f>IF(A93="","",C92+(C92*Assumptions!$B$17))</f>
        <v/>
      </c>
      <c r="D93" s="8" t="str">
        <f>IF(A93="","",D92+(D92*Assumptions!$B$11))</f>
        <v/>
      </c>
      <c r="E93" s="12" t="str">
        <f t="shared" si="1"/>
        <v/>
      </c>
    </row>
    <row r="94" spans="1:5" x14ac:dyDescent="0.3">
      <c r="A94" t="str">
        <f>'Emission Assumption Summary'!A94</f>
        <v/>
      </c>
      <c r="B94" s="11" t="str">
        <f>IF(A94="","",'Summary Sheet'!X94)</f>
        <v/>
      </c>
      <c r="C94" s="10" t="str">
        <f>IF(A94="","",C93+(C93*Assumptions!$B$17))</f>
        <v/>
      </c>
      <c r="D94" s="8" t="str">
        <f>IF(A94="","",D93+(D93*Assumptions!$B$11))</f>
        <v/>
      </c>
      <c r="E94" s="12" t="str">
        <f t="shared" si="1"/>
        <v/>
      </c>
    </row>
    <row r="95" spans="1:5" x14ac:dyDescent="0.3">
      <c r="A95" t="str">
        <f>'Emission Assumption Summary'!A95</f>
        <v/>
      </c>
      <c r="B95" s="11" t="str">
        <f>IF(A95="","",'Summary Sheet'!X95)</f>
        <v/>
      </c>
      <c r="C95" s="10" t="str">
        <f>IF(A95="","",C94+(C94*Assumptions!$B$17))</f>
        <v/>
      </c>
      <c r="D95" s="8" t="str">
        <f>IF(A95="","",D94+(D94*Assumptions!$B$11))</f>
        <v/>
      </c>
      <c r="E95" s="12" t="str">
        <f t="shared" si="1"/>
        <v/>
      </c>
    </row>
    <row r="96" spans="1:5" x14ac:dyDescent="0.3">
      <c r="A96" t="str">
        <f>'Emission Assumption Summary'!A96</f>
        <v/>
      </c>
      <c r="B96" s="11" t="str">
        <f>IF(A96="","",'Summary Sheet'!X96)</f>
        <v/>
      </c>
      <c r="C96" s="10" t="str">
        <f>IF(A96="","",C95+(C95*Assumptions!$B$17))</f>
        <v/>
      </c>
      <c r="D96" s="8" t="str">
        <f>IF(A96="","",D95+(D95*Assumptions!$B$11))</f>
        <v/>
      </c>
      <c r="E96" s="12" t="str">
        <f t="shared" si="1"/>
        <v/>
      </c>
    </row>
    <row r="97" spans="1:5" x14ac:dyDescent="0.3">
      <c r="A97" t="str">
        <f>'Emission Assumption Summary'!A97</f>
        <v/>
      </c>
      <c r="B97" s="11" t="str">
        <f>IF(A97="","",'Summary Sheet'!X97)</f>
        <v/>
      </c>
      <c r="C97" s="10" t="str">
        <f>IF(A97="","",C96+(C96*Assumptions!$B$17))</f>
        <v/>
      </c>
      <c r="D97" s="8" t="str">
        <f>IF(A97="","",D96+(D96*Assumptions!$B$11))</f>
        <v/>
      </c>
      <c r="E97" s="12" t="str">
        <f t="shared" si="1"/>
        <v/>
      </c>
    </row>
    <row r="98" spans="1:5" x14ac:dyDescent="0.3">
      <c r="A98" t="str">
        <f>'Emission Assumption Summary'!A98</f>
        <v/>
      </c>
      <c r="B98" s="11" t="str">
        <f>IF(A98="","",'Summary Sheet'!X98)</f>
        <v/>
      </c>
      <c r="C98" s="10" t="str">
        <f>IF(A98="","",C97+(C97*Assumptions!$B$17))</f>
        <v/>
      </c>
      <c r="D98" s="8" t="str">
        <f>IF(A98="","",D97+(D97*Assumptions!$B$11))</f>
        <v/>
      </c>
      <c r="E98" s="12" t="str">
        <f t="shared" si="1"/>
        <v/>
      </c>
    </row>
    <row r="99" spans="1:5" x14ac:dyDescent="0.3">
      <c r="A99" t="str">
        <f>'Emission Assumption Summary'!A99</f>
        <v/>
      </c>
      <c r="B99" s="11" t="str">
        <f>IF(A99="","",'Summary Sheet'!X99)</f>
        <v/>
      </c>
      <c r="C99" s="10" t="str">
        <f>IF(A99="","",C98+(C98*Assumptions!$B$17))</f>
        <v/>
      </c>
      <c r="D99" s="8" t="str">
        <f>IF(A99="","",D98+(D98*Assumptions!$B$11))</f>
        <v/>
      </c>
      <c r="E99" s="12" t="str">
        <f t="shared" si="1"/>
        <v/>
      </c>
    </row>
    <row r="100" spans="1:5" x14ac:dyDescent="0.3">
      <c r="A100" t="str">
        <f>'Emission Assumption Summary'!A100</f>
        <v/>
      </c>
      <c r="B100" s="11" t="str">
        <f>IF(A100="","",'Summary Sheet'!X100)</f>
        <v/>
      </c>
      <c r="C100" s="10" t="str">
        <f>IF(A100="","",C99+(C99*Assumptions!$B$17))</f>
        <v/>
      </c>
      <c r="D100" s="8" t="str">
        <f>IF(A100="","",D99+(D99*Assumptions!$B$11))</f>
        <v/>
      </c>
      <c r="E100" s="12" t="str">
        <f t="shared" si="1"/>
        <v/>
      </c>
    </row>
    <row r="101" spans="1:5" x14ac:dyDescent="0.3">
      <c r="A101" t="str">
        <f>'Emission Assumption Summary'!A101</f>
        <v/>
      </c>
      <c r="B101" s="11" t="str">
        <f>IF(A101="","",'Summary Sheet'!X101)</f>
        <v/>
      </c>
      <c r="C101" s="10" t="str">
        <f>IF(A101="","",C100+(C100*Assumptions!$B$17))</f>
        <v/>
      </c>
      <c r="D101" s="8" t="str">
        <f>IF(A101="","",D100+(D100*Assumptions!$B$11))</f>
        <v/>
      </c>
      <c r="E101" s="12" t="str">
        <f t="shared" si="1"/>
        <v/>
      </c>
    </row>
    <row r="102" spans="1:5" x14ac:dyDescent="0.3">
      <c r="A102" t="str">
        <f>'Emission Assumption Summary'!A102</f>
        <v/>
      </c>
      <c r="B102" s="11" t="str">
        <f>IF(A102="","",'Summary Sheet'!X102)</f>
        <v/>
      </c>
      <c r="C102" s="10" t="str">
        <f>IF(A102="","",C101+(C101*Assumptions!$B$17))</f>
        <v/>
      </c>
      <c r="D102" s="8" t="str">
        <f>IF(A102="","",D101+(D101*Assumptions!$B$11))</f>
        <v/>
      </c>
      <c r="E102" s="12" t="str">
        <f t="shared" si="1"/>
        <v/>
      </c>
    </row>
    <row r="103" spans="1:5" x14ac:dyDescent="0.3">
      <c r="A103" t="str">
        <f>'Emission Assumption Summary'!A103</f>
        <v/>
      </c>
      <c r="B103" s="11" t="str">
        <f>IF(A103="","",'Summary Sheet'!X103)</f>
        <v/>
      </c>
      <c r="C103" s="10" t="str">
        <f>IF(A103="","",C102+(C102*Assumptions!$B$17))</f>
        <v/>
      </c>
      <c r="D103" s="8" t="str">
        <f>IF(A103="","",D102+(D102*Assumptions!$B$11))</f>
        <v/>
      </c>
      <c r="E103" s="12" t="str">
        <f t="shared" si="1"/>
        <v/>
      </c>
    </row>
    <row r="104" spans="1:5" x14ac:dyDescent="0.3">
      <c r="A104" t="str">
        <f>'Emission Assumption Summary'!A104</f>
        <v/>
      </c>
      <c r="B104" s="11" t="str">
        <f>IF(A104="","",'Summary Sheet'!X104)</f>
        <v/>
      </c>
      <c r="C104" s="10" t="str">
        <f>IF(A104="","",C103+(C103*Assumptions!$B$17))</f>
        <v/>
      </c>
      <c r="D104" s="8" t="str">
        <f>IF(A104="","",D103+(D103*Assumptions!$B$11))</f>
        <v/>
      </c>
      <c r="E104" s="12" t="str">
        <f t="shared" si="1"/>
        <v/>
      </c>
    </row>
    <row r="105" spans="1:5" x14ac:dyDescent="0.3">
      <c r="A105" t="str">
        <f>'Emission Assumption Summary'!A105</f>
        <v/>
      </c>
      <c r="B105" s="11" t="str">
        <f>IF(A105="","",'Summary Sheet'!X105)</f>
        <v/>
      </c>
      <c r="C105" s="10" t="str">
        <f>IF(A105="","",C104+(C104*Assumptions!$B$17))</f>
        <v/>
      </c>
      <c r="D105" s="8" t="str">
        <f>IF(A105="","",D104+(D104*Assumptions!$B$11))</f>
        <v/>
      </c>
      <c r="E105" s="12" t="str">
        <f t="shared" si="1"/>
        <v/>
      </c>
    </row>
    <row r="106" spans="1:5" x14ac:dyDescent="0.3">
      <c r="A106" t="str">
        <f>'Emission Assumption Summary'!A106</f>
        <v/>
      </c>
      <c r="B106" s="11" t="str">
        <f>IF(A106="","",'Summary Sheet'!X106)</f>
        <v/>
      </c>
      <c r="C106" s="10" t="str">
        <f>IF(A106="","",C105+(C105*Assumptions!$B$17))</f>
        <v/>
      </c>
      <c r="D106" s="8" t="str">
        <f>IF(A106="","",D105+(D105*Assumptions!$B$11))</f>
        <v/>
      </c>
      <c r="E106" s="12" t="str">
        <f t="shared" si="1"/>
        <v/>
      </c>
    </row>
    <row r="107" spans="1:5" x14ac:dyDescent="0.3">
      <c r="A107" t="str">
        <f>'Emission Assumption Summary'!A107</f>
        <v/>
      </c>
      <c r="B107" s="11" t="str">
        <f>IF(A107="","",'Summary Sheet'!X107)</f>
        <v/>
      </c>
      <c r="C107" s="10" t="str">
        <f>IF(A107="","",C106+(C106*Assumptions!$B$17))</f>
        <v/>
      </c>
      <c r="D107" s="8" t="str">
        <f>IF(A107="","",D106+(D106*Assumptions!$B$11))</f>
        <v/>
      </c>
      <c r="E107" s="12" t="str">
        <f t="shared" si="1"/>
        <v/>
      </c>
    </row>
    <row r="108" spans="1:5" x14ac:dyDescent="0.3">
      <c r="A108" t="str">
        <f>'Emission Assumption Summary'!A108</f>
        <v/>
      </c>
      <c r="B108" s="11" t="str">
        <f>IF(A108="","",'Summary Sheet'!X108)</f>
        <v/>
      </c>
      <c r="C108" s="10" t="str">
        <f>IF(A108="","",C107+(C107*Assumptions!$B$17))</f>
        <v/>
      </c>
      <c r="D108" s="8" t="str">
        <f>IF(A108="","",D107+(D107*Assumptions!$B$11))</f>
        <v/>
      </c>
      <c r="E108" s="12" t="str">
        <f t="shared" si="1"/>
        <v/>
      </c>
    </row>
    <row r="109" spans="1:5" x14ac:dyDescent="0.3">
      <c r="A109" t="str">
        <f>'Emission Assumption Summary'!A109</f>
        <v/>
      </c>
      <c r="B109" s="11" t="str">
        <f>IF(A109="","",'Summary Sheet'!X109)</f>
        <v/>
      </c>
      <c r="C109" s="10" t="str">
        <f>IF(A109="","",C108+(C108*Assumptions!$B$17))</f>
        <v/>
      </c>
      <c r="D109" s="8" t="str">
        <f>IF(A109="","",D108+(D108*Assumptions!$B$11))</f>
        <v/>
      </c>
      <c r="E109" s="12" t="str">
        <f t="shared" si="1"/>
        <v/>
      </c>
    </row>
    <row r="110" spans="1:5" x14ac:dyDescent="0.3">
      <c r="A110" t="str">
        <f>'Emission Assumption Summary'!A110</f>
        <v/>
      </c>
      <c r="B110" s="11" t="str">
        <f>IF(A110="","",'Summary Sheet'!X110)</f>
        <v/>
      </c>
      <c r="C110" s="10" t="str">
        <f>IF(A110="","",C109+(C109*Assumptions!$B$17))</f>
        <v/>
      </c>
      <c r="D110" s="8" t="str">
        <f>IF(A110="","",D109+(D109*Assumptions!$B$11))</f>
        <v/>
      </c>
      <c r="E110" s="12" t="str">
        <f t="shared" si="1"/>
        <v/>
      </c>
    </row>
    <row r="111" spans="1:5" x14ac:dyDescent="0.3">
      <c r="A111" t="str">
        <f>'Emission Assumption Summary'!A111</f>
        <v/>
      </c>
      <c r="B111" s="11" t="str">
        <f>IF(A111="","",'Summary Sheet'!X111)</f>
        <v/>
      </c>
      <c r="C111" s="10" t="str">
        <f>IF(A111="","",C110+(C110*Assumptions!$B$17))</f>
        <v/>
      </c>
      <c r="D111" s="8" t="str">
        <f>IF(A111="","",D110+(D110*Assumptions!$B$11))</f>
        <v/>
      </c>
      <c r="E111" s="12" t="str">
        <f t="shared" si="1"/>
        <v/>
      </c>
    </row>
    <row r="112" spans="1:5" x14ac:dyDescent="0.3">
      <c r="A112" t="str">
        <f>'Emission Assumption Summary'!A112</f>
        <v/>
      </c>
      <c r="B112" s="11" t="str">
        <f>IF(A112="","",'Summary Sheet'!X112)</f>
        <v/>
      </c>
      <c r="C112" s="10" t="str">
        <f>IF(A112="","",C111+(C111*Assumptions!$B$17))</f>
        <v/>
      </c>
      <c r="D112" s="8" t="str">
        <f>IF(A112="","",D111+(D111*Assumptions!$B$11))</f>
        <v/>
      </c>
      <c r="E112" s="12" t="str">
        <f t="shared" si="1"/>
        <v/>
      </c>
    </row>
    <row r="113" spans="1:5" x14ac:dyDescent="0.3">
      <c r="A113" t="str">
        <f>'Emission Assumption Summary'!A113</f>
        <v/>
      </c>
      <c r="B113" s="11" t="str">
        <f>IF(A113="","",'Summary Sheet'!X113)</f>
        <v/>
      </c>
      <c r="C113" s="10" t="str">
        <f>IF(A113="","",C112+(C112*Assumptions!$B$17))</f>
        <v/>
      </c>
      <c r="D113" s="8" t="str">
        <f>IF(A113="","",D112+(D112*Assumptions!$B$11))</f>
        <v/>
      </c>
      <c r="E113" s="12" t="str">
        <f t="shared" si="1"/>
        <v/>
      </c>
    </row>
    <row r="114" spans="1:5" x14ac:dyDescent="0.3">
      <c r="A114" t="str">
        <f>'Emission Assumption Summary'!A114</f>
        <v/>
      </c>
      <c r="B114" s="11" t="str">
        <f>IF(A114="","",'Summary Sheet'!X114)</f>
        <v/>
      </c>
      <c r="C114" s="10" t="str">
        <f>IF(A114="","",C113+(C113*Assumptions!$B$17))</f>
        <v/>
      </c>
      <c r="D114" s="8" t="str">
        <f>IF(A114="","",D113+(D113*Assumptions!$B$11))</f>
        <v/>
      </c>
      <c r="E114" s="12" t="str">
        <f t="shared" si="1"/>
        <v/>
      </c>
    </row>
    <row r="115" spans="1:5" x14ac:dyDescent="0.3">
      <c r="A115" t="str">
        <f>'Emission Assumption Summary'!A115</f>
        <v/>
      </c>
      <c r="B115" s="11" t="str">
        <f>IF(A115="","",'Summary Sheet'!X115)</f>
        <v/>
      </c>
      <c r="C115" s="10" t="str">
        <f>IF(A115="","",C114+(C114*Assumptions!$B$17))</f>
        <v/>
      </c>
      <c r="D115" s="8" t="str">
        <f>IF(A115="","",D114+(D114*Assumptions!$B$11))</f>
        <v/>
      </c>
      <c r="E115" s="12" t="str">
        <f t="shared" si="1"/>
        <v/>
      </c>
    </row>
    <row r="116" spans="1:5" x14ac:dyDescent="0.3">
      <c r="A116" t="str">
        <f>'Emission Assumption Summary'!A116</f>
        <v/>
      </c>
      <c r="B116" s="11" t="str">
        <f>IF(A116="","",'Summary Sheet'!X116)</f>
        <v/>
      </c>
      <c r="C116" s="10" t="str">
        <f>IF(A116="","",C115+(C115*Assumptions!$B$17))</f>
        <v/>
      </c>
      <c r="D116" s="8" t="str">
        <f>IF(A116="","",D115+(D115*Assumptions!$B$11))</f>
        <v/>
      </c>
      <c r="E116" s="12" t="str">
        <f t="shared" si="1"/>
        <v/>
      </c>
    </row>
    <row r="117" spans="1:5" x14ac:dyDescent="0.3">
      <c r="A117" t="str">
        <f>'Emission Assumption Summary'!A117</f>
        <v/>
      </c>
      <c r="B117" s="11" t="str">
        <f>IF(A117="","",'Summary Sheet'!X117)</f>
        <v/>
      </c>
      <c r="C117" s="10" t="str">
        <f>IF(A117="","",C116+(C116*Assumptions!$B$17))</f>
        <v/>
      </c>
      <c r="D117" s="8" t="str">
        <f>IF(A117="","",D116+(D116*Assumptions!$B$11))</f>
        <v/>
      </c>
      <c r="E117" s="12" t="str">
        <f t="shared" si="1"/>
        <v/>
      </c>
    </row>
    <row r="118" spans="1:5" x14ac:dyDescent="0.3">
      <c r="A118" t="str">
        <f>'Emission Assumption Summary'!A118</f>
        <v/>
      </c>
      <c r="B118" s="11" t="str">
        <f>IF(A118="","",'Summary Sheet'!X118)</f>
        <v/>
      </c>
      <c r="C118" s="10" t="str">
        <f>IF(A118="","",C117+(C117*Assumptions!$B$17))</f>
        <v/>
      </c>
      <c r="D118" s="8" t="str">
        <f>IF(A118="","",D117+(D117*Assumptions!$B$11))</f>
        <v/>
      </c>
      <c r="E118" s="12" t="str">
        <f t="shared" si="1"/>
        <v/>
      </c>
    </row>
    <row r="119" spans="1:5" x14ac:dyDescent="0.3">
      <c r="A119" t="str">
        <f>'Emission Assumption Summary'!A119</f>
        <v/>
      </c>
      <c r="B119" s="11" t="str">
        <f>IF(A119="","",'Summary Sheet'!X119)</f>
        <v/>
      </c>
      <c r="C119" s="10" t="str">
        <f>IF(A119="","",C118+(C118*Assumptions!$B$17))</f>
        <v/>
      </c>
      <c r="D119" s="8" t="str">
        <f>IF(A119="","",D118+(D118*Assumptions!$B$11))</f>
        <v/>
      </c>
      <c r="E119" s="12" t="str">
        <f t="shared" si="1"/>
        <v/>
      </c>
    </row>
    <row r="120" spans="1:5" x14ac:dyDescent="0.3">
      <c r="A120" t="str">
        <f>'Emission Assumption Summary'!A120</f>
        <v/>
      </c>
      <c r="B120" s="11" t="str">
        <f>IF(A120="","",'Summary Sheet'!X120)</f>
        <v/>
      </c>
      <c r="C120" s="10" t="str">
        <f>IF(A120="","",C119+(C119*Assumptions!$B$17))</f>
        <v/>
      </c>
      <c r="D120" s="8" t="str">
        <f>IF(A120="","",D119+(D119*Assumptions!$B$11))</f>
        <v/>
      </c>
      <c r="E120" s="12" t="str">
        <f t="shared" si="1"/>
        <v/>
      </c>
    </row>
    <row r="121" spans="1:5" x14ac:dyDescent="0.3">
      <c r="A121" t="str">
        <f>'Emission Assumption Summary'!A121</f>
        <v/>
      </c>
      <c r="B121" s="11" t="str">
        <f>IF(A121="","",'Summary Sheet'!X121)</f>
        <v/>
      </c>
      <c r="C121" s="10" t="str">
        <f>IF(A121="","",C120+(C120*Assumptions!$B$17))</f>
        <v/>
      </c>
      <c r="D121" s="8" t="str">
        <f>IF(A121="","",D120+(D120*Assumptions!$B$11))</f>
        <v/>
      </c>
      <c r="E121" s="12" t="str">
        <f t="shared" si="1"/>
        <v/>
      </c>
    </row>
    <row r="122" spans="1:5" x14ac:dyDescent="0.3">
      <c r="A122" t="str">
        <f>'Emission Assumption Summary'!A122</f>
        <v/>
      </c>
      <c r="B122" s="11" t="str">
        <f>IF(A122="","",'Summary Sheet'!X122)</f>
        <v/>
      </c>
      <c r="C122" s="10" t="str">
        <f>IF(A122="","",C121+(C121*Assumptions!$B$17))</f>
        <v/>
      </c>
      <c r="D122" s="8" t="str">
        <f>IF(A122="","",D121+(D121*Assumptions!$B$11))</f>
        <v/>
      </c>
      <c r="E122" s="12" t="str">
        <f t="shared" si="1"/>
        <v/>
      </c>
    </row>
    <row r="123" spans="1:5" x14ac:dyDescent="0.3">
      <c r="A123" t="str">
        <f>'Emission Assumption Summary'!A123</f>
        <v/>
      </c>
      <c r="B123" s="11" t="str">
        <f>IF(A123="","",'Summary Sheet'!X123)</f>
        <v/>
      </c>
      <c r="C123" s="10" t="str">
        <f>IF(A123="","",C122+(C122*Assumptions!$B$17))</f>
        <v/>
      </c>
      <c r="D123" s="8" t="str">
        <f>IF(A123="","",D122+(D122*Assumptions!$B$11))</f>
        <v/>
      </c>
      <c r="E123" s="12" t="str">
        <f t="shared" si="1"/>
        <v/>
      </c>
    </row>
    <row r="124" spans="1:5" x14ac:dyDescent="0.3">
      <c r="A124" t="str">
        <f>'Emission Assumption Summary'!A124</f>
        <v/>
      </c>
      <c r="B124" s="11" t="str">
        <f>IF(A124="","",'Summary Sheet'!X124)</f>
        <v/>
      </c>
      <c r="C124" s="10" t="str">
        <f>IF(A124="","",C123+(C123*Assumptions!$B$17))</f>
        <v/>
      </c>
      <c r="D124" s="8" t="str">
        <f>IF(A124="","",D123+(D123*Assumptions!$B$11))</f>
        <v/>
      </c>
      <c r="E124" s="12" t="str">
        <f t="shared" si="1"/>
        <v/>
      </c>
    </row>
    <row r="125" spans="1:5" x14ac:dyDescent="0.3">
      <c r="A125" t="str">
        <f>'Emission Assumption Summary'!A125</f>
        <v/>
      </c>
      <c r="B125" s="11" t="str">
        <f>IF(A125="","",'Summary Sheet'!X125)</f>
        <v/>
      </c>
      <c r="C125" s="10" t="str">
        <f>IF(A125="","",C124+(C124*Assumptions!$B$17))</f>
        <v/>
      </c>
      <c r="D125" s="8" t="str">
        <f>IF(A125="","",D124+(D124*Assumptions!$B$11))</f>
        <v/>
      </c>
      <c r="E125" s="12" t="str">
        <f t="shared" si="1"/>
        <v/>
      </c>
    </row>
    <row r="126" spans="1:5" x14ac:dyDescent="0.3">
      <c r="A126" t="str">
        <f>'Emission Assumption Summary'!A126</f>
        <v/>
      </c>
      <c r="B126" s="11" t="str">
        <f>IF(A126="","",'Summary Sheet'!X126)</f>
        <v/>
      </c>
      <c r="C126" s="10" t="str">
        <f>IF(A126="","",C125+(C125*Assumptions!$B$17))</f>
        <v/>
      </c>
      <c r="D126" s="8" t="str">
        <f>IF(A126="","",D125+(D125*Assumptions!$B$11))</f>
        <v/>
      </c>
      <c r="E126" s="12" t="str">
        <f t="shared" si="1"/>
        <v/>
      </c>
    </row>
    <row r="127" spans="1:5" x14ac:dyDescent="0.3">
      <c r="A127" t="str">
        <f>'Emission Assumption Summary'!A127</f>
        <v/>
      </c>
      <c r="B127" s="11" t="str">
        <f>IF(A127="","",'Summary Sheet'!X127)</f>
        <v/>
      </c>
      <c r="C127" s="10" t="str">
        <f>IF(A127="","",C126+(C126*Assumptions!$B$17))</f>
        <v/>
      </c>
      <c r="D127" s="8" t="str">
        <f>IF(A127="","",D126+(D126*Assumptions!$B$11))</f>
        <v/>
      </c>
      <c r="E127" s="12" t="str">
        <f t="shared" si="1"/>
        <v/>
      </c>
    </row>
    <row r="128" spans="1:5" x14ac:dyDescent="0.3">
      <c r="A128" t="str">
        <f>'Emission Assumption Summary'!A128</f>
        <v/>
      </c>
      <c r="B128" s="11" t="str">
        <f>IF(A128="","",'Summary Sheet'!X128)</f>
        <v/>
      </c>
      <c r="C128" s="10" t="str">
        <f>IF(A128="","",C127+(C127*Assumptions!$B$17))</f>
        <v/>
      </c>
      <c r="D128" s="8" t="str">
        <f>IF(A128="","",D127+(D127*Assumptions!$B$11))</f>
        <v/>
      </c>
      <c r="E128" s="12" t="str">
        <f t="shared" si="1"/>
        <v/>
      </c>
    </row>
    <row r="129" spans="1:5" x14ac:dyDescent="0.3">
      <c r="A129" t="str">
        <f>'Emission Assumption Summary'!A129</f>
        <v/>
      </c>
      <c r="B129" s="11" t="str">
        <f>IF(A129="","",'Summary Sheet'!X129)</f>
        <v/>
      </c>
      <c r="C129" s="10" t="str">
        <f>IF(A129="","",C128+(C128*Assumptions!$B$17))</f>
        <v/>
      </c>
      <c r="D129" s="8" t="str">
        <f>IF(A129="","",D128+(D128*Assumptions!$B$11))</f>
        <v/>
      </c>
      <c r="E129" s="12" t="str">
        <f t="shared" si="1"/>
        <v/>
      </c>
    </row>
    <row r="130" spans="1:5" x14ac:dyDescent="0.3">
      <c r="A130" t="str">
        <f>'Emission Assumption Summary'!A130</f>
        <v/>
      </c>
      <c r="B130" s="11" t="str">
        <f>IF(A130="","",'Summary Sheet'!X130)</f>
        <v/>
      </c>
      <c r="C130" s="10" t="str">
        <f>IF(A130="","",C129+(C129*Assumptions!$B$17))</f>
        <v/>
      </c>
      <c r="D130" s="8" t="str">
        <f>IF(A130="","",D129+(D129*Assumptions!$B$11))</f>
        <v/>
      </c>
      <c r="E130" s="12" t="str">
        <f t="shared" si="1"/>
        <v/>
      </c>
    </row>
    <row r="131" spans="1:5" x14ac:dyDescent="0.3">
      <c r="A131" t="str">
        <f>'Emission Assumption Summary'!A131</f>
        <v/>
      </c>
      <c r="B131" s="11" t="str">
        <f>IF(A131="","",'Summary Sheet'!X131)</f>
        <v/>
      </c>
      <c r="C131" s="10" t="str">
        <f>IF(A131="","",C130+(C130*Assumptions!$B$17))</f>
        <v/>
      </c>
      <c r="D131" s="8" t="str">
        <f>IF(A131="","",D130+(D130*Assumptions!$B$11))</f>
        <v/>
      </c>
      <c r="E131" s="12" t="str">
        <f t="shared" ref="E131:E194" si="2">IF(A131="","",(((((B131*C131))/D131)*127.67)/100)*0.005306)</f>
        <v/>
      </c>
    </row>
    <row r="132" spans="1:5" x14ac:dyDescent="0.3">
      <c r="A132" t="str">
        <f>'Emission Assumption Summary'!A132</f>
        <v/>
      </c>
      <c r="B132" s="11" t="str">
        <f>IF(A132="","",'Summary Sheet'!X132)</f>
        <v/>
      </c>
      <c r="C132" s="10" t="str">
        <f>IF(A132="","",C131+(C131*Assumptions!$B$17))</f>
        <v/>
      </c>
      <c r="D132" s="8" t="str">
        <f>IF(A132="","",D131+(D131*Assumptions!$B$11))</f>
        <v/>
      </c>
      <c r="E132" s="12" t="str">
        <f t="shared" si="2"/>
        <v/>
      </c>
    </row>
    <row r="133" spans="1:5" x14ac:dyDescent="0.3">
      <c r="A133" t="str">
        <f>'Emission Assumption Summary'!A133</f>
        <v/>
      </c>
      <c r="B133" s="11" t="str">
        <f>IF(A133="","",'Summary Sheet'!X133)</f>
        <v/>
      </c>
      <c r="C133" s="10" t="str">
        <f>IF(A133="","",C132+(C132*Assumptions!$B$17))</f>
        <v/>
      </c>
      <c r="D133" s="8" t="str">
        <f>IF(A133="","",D132+(D132*Assumptions!$B$11))</f>
        <v/>
      </c>
      <c r="E133" s="12" t="str">
        <f t="shared" si="2"/>
        <v/>
      </c>
    </row>
    <row r="134" spans="1:5" x14ac:dyDescent="0.3">
      <c r="A134" t="str">
        <f>'Emission Assumption Summary'!A134</f>
        <v/>
      </c>
      <c r="B134" s="11" t="str">
        <f>IF(A134="","",'Summary Sheet'!X134)</f>
        <v/>
      </c>
      <c r="C134" s="10" t="str">
        <f>IF(A134="","",C133+(C133*Assumptions!$B$17))</f>
        <v/>
      </c>
      <c r="D134" s="8" t="str">
        <f>IF(A134="","",D133+(D133*Assumptions!$B$11))</f>
        <v/>
      </c>
      <c r="E134" s="12" t="str">
        <f t="shared" si="2"/>
        <v/>
      </c>
    </row>
    <row r="135" spans="1:5" x14ac:dyDescent="0.3">
      <c r="A135" t="str">
        <f>'Emission Assumption Summary'!A135</f>
        <v/>
      </c>
      <c r="B135" s="11" t="str">
        <f>IF(A135="","",'Summary Sheet'!X135)</f>
        <v/>
      </c>
      <c r="C135" s="10" t="str">
        <f>IF(A135="","",C134+(C134*Assumptions!$B$17))</f>
        <v/>
      </c>
      <c r="D135" s="8" t="str">
        <f>IF(A135="","",D134+(D134*Assumptions!$B$11))</f>
        <v/>
      </c>
      <c r="E135" s="12" t="str">
        <f t="shared" si="2"/>
        <v/>
      </c>
    </row>
    <row r="136" spans="1:5" x14ac:dyDescent="0.3">
      <c r="A136" t="str">
        <f>'Emission Assumption Summary'!A136</f>
        <v/>
      </c>
      <c r="B136" s="11" t="str">
        <f>IF(A136="","",'Summary Sheet'!X136)</f>
        <v/>
      </c>
      <c r="C136" s="10" t="str">
        <f>IF(A136="","",C135+(C135*Assumptions!$B$17))</f>
        <v/>
      </c>
      <c r="D136" s="8" t="str">
        <f>IF(A136="","",D135+(D135*Assumptions!$B$11))</f>
        <v/>
      </c>
      <c r="E136" s="12" t="str">
        <f t="shared" si="2"/>
        <v/>
      </c>
    </row>
    <row r="137" spans="1:5" x14ac:dyDescent="0.3">
      <c r="A137" t="str">
        <f>'Emission Assumption Summary'!A137</f>
        <v/>
      </c>
      <c r="B137" s="11" t="str">
        <f>IF(A137="","",'Summary Sheet'!X137)</f>
        <v/>
      </c>
      <c r="C137" s="10" t="str">
        <f>IF(A137="","",C136+(C136*Assumptions!$B$17))</f>
        <v/>
      </c>
      <c r="D137" s="8" t="str">
        <f>IF(A137="","",D136+(D136*Assumptions!$B$11))</f>
        <v/>
      </c>
      <c r="E137" s="12" t="str">
        <f t="shared" si="2"/>
        <v/>
      </c>
    </row>
    <row r="138" spans="1:5" x14ac:dyDescent="0.3">
      <c r="A138" t="str">
        <f>'Emission Assumption Summary'!A138</f>
        <v/>
      </c>
      <c r="B138" s="11" t="str">
        <f>IF(A138="","",'Summary Sheet'!X138)</f>
        <v/>
      </c>
      <c r="C138" s="10" t="str">
        <f>IF(A138="","",C137+(C137*Assumptions!$B$17))</f>
        <v/>
      </c>
      <c r="D138" s="8" t="str">
        <f>IF(A138="","",D137+(D137*Assumptions!$B$11))</f>
        <v/>
      </c>
      <c r="E138" s="12" t="str">
        <f t="shared" si="2"/>
        <v/>
      </c>
    </row>
    <row r="139" spans="1:5" x14ac:dyDescent="0.3">
      <c r="A139" t="str">
        <f>'Emission Assumption Summary'!A139</f>
        <v/>
      </c>
      <c r="B139" s="11" t="str">
        <f>IF(A139="","",'Summary Sheet'!X139)</f>
        <v/>
      </c>
      <c r="C139" s="10" t="str">
        <f>IF(A139="","",C138+(C138*Assumptions!$B$17))</f>
        <v/>
      </c>
      <c r="D139" s="8" t="str">
        <f>IF(A139="","",D138+(D138*Assumptions!$B$11))</f>
        <v/>
      </c>
      <c r="E139" s="12" t="str">
        <f t="shared" si="2"/>
        <v/>
      </c>
    </row>
    <row r="140" spans="1:5" x14ac:dyDescent="0.3">
      <c r="A140" t="str">
        <f>'Emission Assumption Summary'!A140</f>
        <v/>
      </c>
      <c r="B140" s="11" t="str">
        <f>IF(A140="","",'Summary Sheet'!X140)</f>
        <v/>
      </c>
      <c r="C140" s="10" t="str">
        <f>IF(A140="","",C139+(C139*Assumptions!$B$17))</f>
        <v/>
      </c>
      <c r="D140" s="8" t="str">
        <f>IF(A140="","",D139+(D139*Assumptions!$B$11))</f>
        <v/>
      </c>
      <c r="E140" s="12" t="str">
        <f t="shared" si="2"/>
        <v/>
      </c>
    </row>
    <row r="141" spans="1:5" x14ac:dyDescent="0.3">
      <c r="A141" t="str">
        <f>'Emission Assumption Summary'!A141</f>
        <v/>
      </c>
      <c r="B141" s="11" t="str">
        <f>IF(A141="","",'Summary Sheet'!X141)</f>
        <v/>
      </c>
      <c r="C141" s="10" t="str">
        <f>IF(A141="","",C140+(C140*Assumptions!$B$17))</f>
        <v/>
      </c>
      <c r="D141" s="8" t="str">
        <f>IF(A141="","",D140+(D140*Assumptions!$B$11))</f>
        <v/>
      </c>
      <c r="E141" s="12" t="str">
        <f t="shared" si="2"/>
        <v/>
      </c>
    </row>
    <row r="142" spans="1:5" x14ac:dyDescent="0.3">
      <c r="A142" t="str">
        <f>'Emission Assumption Summary'!A142</f>
        <v/>
      </c>
      <c r="B142" s="11" t="str">
        <f>IF(A142="","",'Summary Sheet'!X142)</f>
        <v/>
      </c>
      <c r="C142" s="10" t="str">
        <f>IF(A142="","",C141+(C141*Assumptions!$B$17))</f>
        <v/>
      </c>
      <c r="D142" s="8" t="str">
        <f>IF(A142="","",D141+(D141*Assumptions!$B$11))</f>
        <v/>
      </c>
      <c r="E142" s="12" t="str">
        <f t="shared" si="2"/>
        <v/>
      </c>
    </row>
    <row r="143" spans="1:5" x14ac:dyDescent="0.3">
      <c r="A143" t="str">
        <f>'Emission Assumption Summary'!A143</f>
        <v/>
      </c>
      <c r="B143" s="11" t="str">
        <f>IF(A143="","",'Summary Sheet'!X143)</f>
        <v/>
      </c>
      <c r="C143" s="10" t="str">
        <f>IF(A143="","",C142+(C142*Assumptions!$B$17))</f>
        <v/>
      </c>
      <c r="D143" s="8" t="str">
        <f>IF(A143="","",D142+(D142*Assumptions!$B$11))</f>
        <v/>
      </c>
      <c r="E143" s="12" t="str">
        <f t="shared" si="2"/>
        <v/>
      </c>
    </row>
    <row r="144" spans="1:5" x14ac:dyDescent="0.3">
      <c r="A144" t="str">
        <f>'Emission Assumption Summary'!A144</f>
        <v/>
      </c>
      <c r="B144" s="11" t="str">
        <f>IF(A144="","",'Summary Sheet'!X144)</f>
        <v/>
      </c>
      <c r="C144" s="10" t="str">
        <f>IF(A144="","",C143+(C143*Assumptions!$B$17))</f>
        <v/>
      </c>
      <c r="D144" s="8" t="str">
        <f>IF(A144="","",D143+(D143*Assumptions!$B$11))</f>
        <v/>
      </c>
      <c r="E144" s="12" t="str">
        <f t="shared" si="2"/>
        <v/>
      </c>
    </row>
    <row r="145" spans="1:5" x14ac:dyDescent="0.3">
      <c r="A145" t="str">
        <f>'Emission Assumption Summary'!A145</f>
        <v/>
      </c>
      <c r="B145" s="11" t="str">
        <f>IF(A145="","",'Summary Sheet'!X145)</f>
        <v/>
      </c>
      <c r="C145" s="10" t="str">
        <f>IF(A145="","",C144+(C144*Assumptions!$B$17))</f>
        <v/>
      </c>
      <c r="D145" s="8" t="str">
        <f>IF(A145="","",D144+(D144*Assumptions!$B$11))</f>
        <v/>
      </c>
      <c r="E145" s="12" t="str">
        <f t="shared" si="2"/>
        <v/>
      </c>
    </row>
    <row r="146" spans="1:5" x14ac:dyDescent="0.3">
      <c r="A146" t="str">
        <f>'Emission Assumption Summary'!A146</f>
        <v/>
      </c>
      <c r="B146" s="11" t="str">
        <f>IF(A146="","",'Summary Sheet'!X146)</f>
        <v/>
      </c>
      <c r="C146" s="10" t="str">
        <f>IF(A146="","",C145+(C145*Assumptions!$B$17))</f>
        <v/>
      </c>
      <c r="D146" s="8" t="str">
        <f>IF(A146="","",D145+(D145*Assumptions!$B$11))</f>
        <v/>
      </c>
      <c r="E146" s="12" t="str">
        <f t="shared" si="2"/>
        <v/>
      </c>
    </row>
    <row r="147" spans="1:5" x14ac:dyDescent="0.3">
      <c r="A147" t="str">
        <f>'Emission Assumption Summary'!A147</f>
        <v/>
      </c>
      <c r="B147" s="11" t="str">
        <f>IF(A147="","",'Summary Sheet'!X147)</f>
        <v/>
      </c>
      <c r="C147" s="10" t="str">
        <f>IF(A147="","",C146+(C146*Assumptions!$B$17))</f>
        <v/>
      </c>
      <c r="D147" s="8" t="str">
        <f>IF(A147="","",D146+(D146*Assumptions!$B$11))</f>
        <v/>
      </c>
      <c r="E147" s="12" t="str">
        <f t="shared" si="2"/>
        <v/>
      </c>
    </row>
    <row r="148" spans="1:5" x14ac:dyDescent="0.3">
      <c r="A148" t="str">
        <f>'Emission Assumption Summary'!A148</f>
        <v/>
      </c>
      <c r="B148" s="11" t="str">
        <f>IF(A148="","",'Summary Sheet'!X148)</f>
        <v/>
      </c>
      <c r="C148" s="10" t="str">
        <f>IF(A148="","",C147+(C147*Assumptions!$B$17))</f>
        <v/>
      </c>
      <c r="D148" s="8" t="str">
        <f>IF(A148="","",D147+(D147*Assumptions!$B$11))</f>
        <v/>
      </c>
      <c r="E148" s="12" t="str">
        <f t="shared" si="2"/>
        <v/>
      </c>
    </row>
    <row r="149" spans="1:5" x14ac:dyDescent="0.3">
      <c r="A149" t="str">
        <f>'Emission Assumption Summary'!A149</f>
        <v/>
      </c>
      <c r="B149" s="11" t="str">
        <f>IF(A149="","",'Summary Sheet'!X149)</f>
        <v/>
      </c>
      <c r="C149" s="10" t="str">
        <f>IF(A149="","",C148+(C148*Assumptions!$B$17))</f>
        <v/>
      </c>
      <c r="D149" s="8" t="str">
        <f>IF(A149="","",D148+(D148*Assumptions!$B$11))</f>
        <v/>
      </c>
      <c r="E149" s="12" t="str">
        <f t="shared" si="2"/>
        <v/>
      </c>
    </row>
    <row r="150" spans="1:5" x14ac:dyDescent="0.3">
      <c r="A150" t="str">
        <f>'Emission Assumption Summary'!A150</f>
        <v/>
      </c>
      <c r="B150" s="11" t="str">
        <f>IF(A150="","",'Summary Sheet'!X150)</f>
        <v/>
      </c>
      <c r="C150" s="10" t="str">
        <f>IF(A150="","",C149+(C149*Assumptions!$B$17))</f>
        <v/>
      </c>
      <c r="D150" s="8" t="str">
        <f>IF(A150="","",D149+(D149*Assumptions!$B$11))</f>
        <v/>
      </c>
      <c r="E150" s="12" t="str">
        <f t="shared" si="2"/>
        <v/>
      </c>
    </row>
    <row r="151" spans="1:5" x14ac:dyDescent="0.3">
      <c r="A151" t="str">
        <f>'Emission Assumption Summary'!A151</f>
        <v/>
      </c>
      <c r="B151" s="11" t="str">
        <f>IF(A151="","",'Summary Sheet'!X151)</f>
        <v/>
      </c>
      <c r="C151" s="10" t="str">
        <f>IF(A151="","",C150+(C150*Assumptions!$B$17))</f>
        <v/>
      </c>
      <c r="D151" s="8" t="str">
        <f>IF(A151="","",D150+(D150*Assumptions!$B$11))</f>
        <v/>
      </c>
      <c r="E151" s="12" t="str">
        <f t="shared" si="2"/>
        <v/>
      </c>
    </row>
    <row r="152" spans="1:5" x14ac:dyDescent="0.3">
      <c r="A152" t="str">
        <f>'Emission Assumption Summary'!A152</f>
        <v/>
      </c>
      <c r="B152" s="11" t="str">
        <f>IF(A152="","",'Summary Sheet'!X152)</f>
        <v/>
      </c>
      <c r="C152" s="10" t="str">
        <f>IF(A152="","",C151+(C151*Assumptions!$B$17))</f>
        <v/>
      </c>
      <c r="D152" s="8" t="str">
        <f>IF(A152="","",D151+(D151*Assumptions!$B$11))</f>
        <v/>
      </c>
      <c r="E152" s="12" t="str">
        <f t="shared" si="2"/>
        <v/>
      </c>
    </row>
    <row r="153" spans="1:5" x14ac:dyDescent="0.3">
      <c r="A153" t="str">
        <f>'Emission Assumption Summary'!A153</f>
        <v/>
      </c>
      <c r="B153" s="11" t="str">
        <f>IF(A153="","",'Summary Sheet'!X153)</f>
        <v/>
      </c>
      <c r="C153" s="10" t="str">
        <f>IF(A153="","",C152+(C152*Assumptions!$B$17))</f>
        <v/>
      </c>
      <c r="D153" s="8" t="str">
        <f>IF(A153="","",D152+(D152*Assumptions!$B$11))</f>
        <v/>
      </c>
      <c r="E153" s="12" t="str">
        <f t="shared" si="2"/>
        <v/>
      </c>
    </row>
    <row r="154" spans="1:5" x14ac:dyDescent="0.3">
      <c r="A154" t="str">
        <f>'Emission Assumption Summary'!A154</f>
        <v/>
      </c>
      <c r="B154" s="11" t="str">
        <f>IF(A154="","",'Summary Sheet'!X154)</f>
        <v/>
      </c>
      <c r="C154" s="10" t="str">
        <f>IF(A154="","",C153+(C153*Assumptions!$B$17))</f>
        <v/>
      </c>
      <c r="D154" s="8" t="str">
        <f>IF(A154="","",D153+(D153*Assumptions!$B$11))</f>
        <v/>
      </c>
      <c r="E154" s="12" t="str">
        <f t="shared" si="2"/>
        <v/>
      </c>
    </row>
    <row r="155" spans="1:5" x14ac:dyDescent="0.3">
      <c r="A155" t="str">
        <f>'Emission Assumption Summary'!A155</f>
        <v/>
      </c>
      <c r="B155" s="11" t="str">
        <f>IF(A155="","",'Summary Sheet'!X155)</f>
        <v/>
      </c>
      <c r="C155" s="10" t="str">
        <f>IF(A155="","",C154+(C154*Assumptions!$B$17))</f>
        <v/>
      </c>
      <c r="D155" s="8" t="str">
        <f>IF(A155="","",D154+(D154*Assumptions!$B$11))</f>
        <v/>
      </c>
      <c r="E155" s="12" t="str">
        <f t="shared" si="2"/>
        <v/>
      </c>
    </row>
    <row r="156" spans="1:5" x14ac:dyDescent="0.3">
      <c r="A156" t="str">
        <f>'Emission Assumption Summary'!A156</f>
        <v/>
      </c>
      <c r="B156" s="11" t="str">
        <f>IF(A156="","",'Summary Sheet'!X156)</f>
        <v/>
      </c>
      <c r="C156" s="10" t="str">
        <f>IF(A156="","",C155+(C155*Assumptions!$B$17))</f>
        <v/>
      </c>
      <c r="D156" s="8" t="str">
        <f>IF(A156="","",D155+(D155*Assumptions!$B$11))</f>
        <v/>
      </c>
      <c r="E156" s="12" t="str">
        <f t="shared" si="2"/>
        <v/>
      </c>
    </row>
    <row r="157" spans="1:5" x14ac:dyDescent="0.3">
      <c r="A157" t="str">
        <f>'Emission Assumption Summary'!A157</f>
        <v/>
      </c>
      <c r="B157" s="11" t="str">
        <f>IF(A157="","",'Summary Sheet'!X157)</f>
        <v/>
      </c>
      <c r="C157" s="10" t="str">
        <f>IF(A157="","",C156+(C156*Assumptions!$B$17))</f>
        <v/>
      </c>
      <c r="D157" s="8" t="str">
        <f>IF(A157="","",D156+(D156*Assumptions!$B$11))</f>
        <v/>
      </c>
      <c r="E157" s="12" t="str">
        <f t="shared" si="2"/>
        <v/>
      </c>
    </row>
    <row r="158" spans="1:5" x14ac:dyDescent="0.3">
      <c r="A158" t="str">
        <f>'Emission Assumption Summary'!A158</f>
        <v/>
      </c>
      <c r="B158" s="11" t="str">
        <f>IF(A158="","",'Summary Sheet'!X158)</f>
        <v/>
      </c>
      <c r="C158" s="10" t="str">
        <f>IF(A158="","",C157+(C157*Assumptions!$B$17))</f>
        <v/>
      </c>
      <c r="D158" s="8" t="str">
        <f>IF(A158="","",D157+(D157*Assumptions!$B$11))</f>
        <v/>
      </c>
      <c r="E158" s="12" t="str">
        <f t="shared" si="2"/>
        <v/>
      </c>
    </row>
    <row r="159" spans="1:5" x14ac:dyDescent="0.3">
      <c r="A159" t="str">
        <f>'Emission Assumption Summary'!A159</f>
        <v/>
      </c>
      <c r="B159" s="11" t="str">
        <f>IF(A159="","",'Summary Sheet'!X159)</f>
        <v/>
      </c>
      <c r="C159" s="10" t="str">
        <f>IF(A159="","",C158+(C158*Assumptions!$B$17))</f>
        <v/>
      </c>
      <c r="D159" s="8" t="str">
        <f>IF(A159="","",D158+(D158*Assumptions!$B$11))</f>
        <v/>
      </c>
      <c r="E159" s="12" t="str">
        <f t="shared" si="2"/>
        <v/>
      </c>
    </row>
    <row r="160" spans="1:5" x14ac:dyDescent="0.3">
      <c r="A160" t="str">
        <f>'Emission Assumption Summary'!A160</f>
        <v/>
      </c>
      <c r="B160" s="11" t="str">
        <f>IF(A160="","",'Summary Sheet'!X160)</f>
        <v/>
      </c>
      <c r="C160" s="10" t="str">
        <f>IF(A160="","",C159+(C159*Assumptions!$B$17))</f>
        <v/>
      </c>
      <c r="D160" s="8" t="str">
        <f>IF(A160="","",D159+(D159*Assumptions!$B$11))</f>
        <v/>
      </c>
      <c r="E160" s="12" t="str">
        <f t="shared" si="2"/>
        <v/>
      </c>
    </row>
    <row r="161" spans="1:5" x14ac:dyDescent="0.3">
      <c r="A161" t="str">
        <f>'Emission Assumption Summary'!A161</f>
        <v/>
      </c>
      <c r="B161" s="11" t="str">
        <f>IF(A161="","",'Summary Sheet'!X161)</f>
        <v/>
      </c>
      <c r="C161" s="10" t="str">
        <f>IF(A161="","",C160+(C160*Assumptions!$B$17))</f>
        <v/>
      </c>
      <c r="D161" s="8" t="str">
        <f>IF(A161="","",D160+(D160*Assumptions!$B$11))</f>
        <v/>
      </c>
      <c r="E161" s="12" t="str">
        <f t="shared" si="2"/>
        <v/>
      </c>
    </row>
    <row r="162" spans="1:5" x14ac:dyDescent="0.3">
      <c r="A162" t="str">
        <f>'Emission Assumption Summary'!A162</f>
        <v/>
      </c>
      <c r="B162" s="11" t="str">
        <f>IF(A162="","",'Summary Sheet'!X162)</f>
        <v/>
      </c>
      <c r="C162" s="10" t="str">
        <f>IF(A162="","",C161+(C161*Assumptions!$B$17))</f>
        <v/>
      </c>
      <c r="D162" s="8" t="str">
        <f>IF(A162="","",D161+(D161*Assumptions!$B$11))</f>
        <v/>
      </c>
      <c r="E162" s="12" t="str">
        <f t="shared" si="2"/>
        <v/>
      </c>
    </row>
    <row r="163" spans="1:5" x14ac:dyDescent="0.3">
      <c r="A163" t="str">
        <f>'Emission Assumption Summary'!A163</f>
        <v/>
      </c>
      <c r="B163" s="11" t="str">
        <f>IF(A163="","",'Summary Sheet'!X163)</f>
        <v/>
      </c>
      <c r="C163" s="10" t="str">
        <f>IF(A163="","",C162+(C162*Assumptions!$B$17))</f>
        <v/>
      </c>
      <c r="D163" s="8" t="str">
        <f>IF(A163="","",D162+(D162*Assumptions!$B$11))</f>
        <v/>
      </c>
      <c r="E163" s="12" t="str">
        <f t="shared" si="2"/>
        <v/>
      </c>
    </row>
    <row r="164" spans="1:5" x14ac:dyDescent="0.3">
      <c r="A164" t="str">
        <f>'Emission Assumption Summary'!A164</f>
        <v/>
      </c>
      <c r="B164" s="11" t="str">
        <f>IF(A164="","",'Summary Sheet'!X164)</f>
        <v/>
      </c>
      <c r="C164" s="10" t="str">
        <f>IF(A164="","",C163+(C163*Assumptions!$B$17))</f>
        <v/>
      </c>
      <c r="D164" s="8" t="str">
        <f>IF(A164="","",D163+(D163*Assumptions!$B$11))</f>
        <v/>
      </c>
      <c r="E164" s="12" t="str">
        <f t="shared" si="2"/>
        <v/>
      </c>
    </row>
    <row r="165" spans="1:5" x14ac:dyDescent="0.3">
      <c r="A165" t="str">
        <f>'Emission Assumption Summary'!A165</f>
        <v/>
      </c>
      <c r="B165" s="11" t="str">
        <f>IF(A165="","",'Summary Sheet'!X165)</f>
        <v/>
      </c>
      <c r="C165" s="10" t="str">
        <f>IF(A165="","",C164+(C164*Assumptions!$B$17))</f>
        <v/>
      </c>
      <c r="D165" s="8" t="str">
        <f>IF(A165="","",D164+(D164*Assumptions!$B$11))</f>
        <v/>
      </c>
      <c r="E165" s="12" t="str">
        <f t="shared" si="2"/>
        <v/>
      </c>
    </row>
    <row r="166" spans="1:5" x14ac:dyDescent="0.3">
      <c r="A166" t="str">
        <f>'Emission Assumption Summary'!A166</f>
        <v/>
      </c>
      <c r="B166" s="11" t="str">
        <f>IF(A166="","",'Summary Sheet'!X166)</f>
        <v/>
      </c>
      <c r="C166" s="10" t="str">
        <f>IF(A166="","",C165+(C165*Assumptions!$B$17))</f>
        <v/>
      </c>
      <c r="D166" s="8" t="str">
        <f>IF(A166="","",D165+(D165*Assumptions!$B$11))</f>
        <v/>
      </c>
      <c r="E166" s="12" t="str">
        <f t="shared" si="2"/>
        <v/>
      </c>
    </row>
    <row r="167" spans="1:5" x14ac:dyDescent="0.3">
      <c r="A167" t="str">
        <f>'Emission Assumption Summary'!A167</f>
        <v/>
      </c>
      <c r="B167" s="11" t="str">
        <f>IF(A167="","",'Summary Sheet'!X167)</f>
        <v/>
      </c>
      <c r="C167" s="10" t="str">
        <f>IF(A167="","",C166+(C166*Assumptions!$B$17))</f>
        <v/>
      </c>
      <c r="D167" s="8" t="str">
        <f>IF(A167="","",D166+(D166*Assumptions!$B$11))</f>
        <v/>
      </c>
      <c r="E167" s="12" t="str">
        <f t="shared" si="2"/>
        <v/>
      </c>
    </row>
    <row r="168" spans="1:5" x14ac:dyDescent="0.3">
      <c r="A168" t="str">
        <f>'Emission Assumption Summary'!A168</f>
        <v/>
      </c>
      <c r="B168" s="11" t="str">
        <f>IF(A168="","",'Summary Sheet'!X168)</f>
        <v/>
      </c>
      <c r="C168" s="10" t="str">
        <f>IF(A168="","",C167+(C167*Assumptions!$B$17))</f>
        <v/>
      </c>
      <c r="D168" s="8" t="str">
        <f>IF(A168="","",D167+(D167*Assumptions!$B$11))</f>
        <v/>
      </c>
      <c r="E168" s="12" t="str">
        <f t="shared" si="2"/>
        <v/>
      </c>
    </row>
    <row r="169" spans="1:5" x14ac:dyDescent="0.3">
      <c r="A169" t="str">
        <f>'Emission Assumption Summary'!A169</f>
        <v/>
      </c>
      <c r="B169" s="11" t="str">
        <f>IF(A169="","",'Summary Sheet'!X169)</f>
        <v/>
      </c>
      <c r="C169" s="10" t="str">
        <f>IF(A169="","",C168+(C168*Assumptions!$B$17))</f>
        <v/>
      </c>
      <c r="D169" s="8" t="str">
        <f>IF(A169="","",D168+(D168*Assumptions!$B$11))</f>
        <v/>
      </c>
      <c r="E169" s="12" t="str">
        <f t="shared" si="2"/>
        <v/>
      </c>
    </row>
    <row r="170" spans="1:5" x14ac:dyDescent="0.3">
      <c r="A170" t="str">
        <f>'Emission Assumption Summary'!A170</f>
        <v/>
      </c>
      <c r="B170" s="11" t="str">
        <f>IF(A170="","",'Summary Sheet'!X170)</f>
        <v/>
      </c>
      <c r="C170" s="10" t="str">
        <f>IF(A170="","",C169+(C169*Assumptions!$B$17))</f>
        <v/>
      </c>
      <c r="D170" s="8" t="str">
        <f>IF(A170="","",D169+(D169*Assumptions!$B$11))</f>
        <v/>
      </c>
      <c r="E170" s="12" t="str">
        <f t="shared" si="2"/>
        <v/>
      </c>
    </row>
    <row r="171" spans="1:5" x14ac:dyDescent="0.3">
      <c r="A171" t="str">
        <f>'Emission Assumption Summary'!A171</f>
        <v/>
      </c>
      <c r="B171" s="11" t="str">
        <f>IF(A171="","",'Summary Sheet'!X171)</f>
        <v/>
      </c>
      <c r="C171" s="10" t="str">
        <f>IF(A171="","",C170+(C170*Assumptions!$B$17))</f>
        <v/>
      </c>
      <c r="D171" s="8" t="str">
        <f>IF(A171="","",D170+(D170*Assumptions!$B$11))</f>
        <v/>
      </c>
      <c r="E171" s="12" t="str">
        <f t="shared" si="2"/>
        <v/>
      </c>
    </row>
    <row r="172" spans="1:5" x14ac:dyDescent="0.3">
      <c r="A172" t="str">
        <f>'Emission Assumption Summary'!A172</f>
        <v/>
      </c>
      <c r="B172" s="11" t="str">
        <f>IF(A172="","",'Summary Sheet'!X172)</f>
        <v/>
      </c>
      <c r="C172" s="10" t="str">
        <f>IF(A172="","",C171+(C171*Assumptions!$B$17))</f>
        <v/>
      </c>
      <c r="D172" s="8" t="str">
        <f>IF(A172="","",D171+(D171*Assumptions!$B$11))</f>
        <v/>
      </c>
      <c r="E172" s="12" t="str">
        <f t="shared" si="2"/>
        <v/>
      </c>
    </row>
    <row r="173" spans="1:5" x14ac:dyDescent="0.3">
      <c r="A173" t="str">
        <f>'Emission Assumption Summary'!A173</f>
        <v/>
      </c>
      <c r="B173" s="11" t="str">
        <f>IF(A173="","",'Summary Sheet'!X173)</f>
        <v/>
      </c>
      <c r="C173" s="10" t="str">
        <f>IF(A173="","",C172+(C172*Assumptions!$B$17))</f>
        <v/>
      </c>
      <c r="D173" s="8" t="str">
        <f>IF(A173="","",D172+(D172*Assumptions!$B$11))</f>
        <v/>
      </c>
      <c r="E173" s="12" t="str">
        <f t="shared" si="2"/>
        <v/>
      </c>
    </row>
    <row r="174" spans="1:5" x14ac:dyDescent="0.3">
      <c r="A174" t="str">
        <f>'Emission Assumption Summary'!A174</f>
        <v/>
      </c>
      <c r="B174" s="11" t="str">
        <f>IF(A174="","",'Summary Sheet'!X174)</f>
        <v/>
      </c>
      <c r="C174" s="10" t="str">
        <f>IF(A174="","",C173+(C173*Assumptions!$B$17))</f>
        <v/>
      </c>
      <c r="D174" s="8" t="str">
        <f>IF(A174="","",D173+(D173*Assumptions!$B$11))</f>
        <v/>
      </c>
      <c r="E174" s="12" t="str">
        <f t="shared" si="2"/>
        <v/>
      </c>
    </row>
    <row r="175" spans="1:5" x14ac:dyDescent="0.3">
      <c r="A175" t="str">
        <f>'Emission Assumption Summary'!A175</f>
        <v/>
      </c>
      <c r="B175" s="11" t="str">
        <f>IF(A175="","",'Summary Sheet'!X175)</f>
        <v/>
      </c>
      <c r="C175" s="10" t="str">
        <f>IF(A175="","",C174+(C174*Assumptions!$B$17))</f>
        <v/>
      </c>
      <c r="D175" s="8" t="str">
        <f>IF(A175="","",D174+(D174*Assumptions!$B$11))</f>
        <v/>
      </c>
      <c r="E175" s="12" t="str">
        <f t="shared" si="2"/>
        <v/>
      </c>
    </row>
    <row r="176" spans="1:5" x14ac:dyDescent="0.3">
      <c r="A176" t="str">
        <f>'Emission Assumption Summary'!A176</f>
        <v/>
      </c>
      <c r="B176" s="11" t="str">
        <f>IF(A176="","",'Summary Sheet'!X176)</f>
        <v/>
      </c>
      <c r="C176" s="10" t="str">
        <f>IF(A176="","",C175+(C175*Assumptions!$B$17))</f>
        <v/>
      </c>
      <c r="D176" s="8" t="str">
        <f>IF(A176="","",D175+(D175*Assumptions!$B$11))</f>
        <v/>
      </c>
      <c r="E176" s="12" t="str">
        <f t="shared" si="2"/>
        <v/>
      </c>
    </row>
    <row r="177" spans="1:5" x14ac:dyDescent="0.3">
      <c r="A177" t="str">
        <f>'Emission Assumption Summary'!A177</f>
        <v/>
      </c>
      <c r="B177" s="11" t="str">
        <f>IF(A177="","",'Summary Sheet'!X177)</f>
        <v/>
      </c>
      <c r="C177" s="10" t="str">
        <f>IF(A177="","",C176+(C176*Assumptions!$B$17))</f>
        <v/>
      </c>
      <c r="D177" s="8" t="str">
        <f>IF(A177="","",D176+(D176*Assumptions!$B$11))</f>
        <v/>
      </c>
      <c r="E177" s="12" t="str">
        <f t="shared" si="2"/>
        <v/>
      </c>
    </row>
    <row r="178" spans="1:5" x14ac:dyDescent="0.3">
      <c r="A178" t="str">
        <f>'Emission Assumption Summary'!A178</f>
        <v/>
      </c>
      <c r="B178" s="11" t="str">
        <f>IF(A178="","",'Summary Sheet'!X178)</f>
        <v/>
      </c>
      <c r="C178" s="10" t="str">
        <f>IF(A178="","",C177+(C177*Assumptions!$B$17))</f>
        <v/>
      </c>
      <c r="D178" s="8" t="str">
        <f>IF(A178="","",D177+(D177*Assumptions!$B$11))</f>
        <v/>
      </c>
      <c r="E178" s="12" t="str">
        <f t="shared" si="2"/>
        <v/>
      </c>
    </row>
    <row r="179" spans="1:5" x14ac:dyDescent="0.3">
      <c r="A179" t="str">
        <f>'Emission Assumption Summary'!A179</f>
        <v/>
      </c>
      <c r="B179" s="11" t="str">
        <f>IF(A179="","",'Summary Sheet'!X179)</f>
        <v/>
      </c>
      <c r="C179" s="10" t="str">
        <f>IF(A179="","",C178+(C178*Assumptions!$B$17))</f>
        <v/>
      </c>
      <c r="D179" s="8" t="str">
        <f>IF(A179="","",D178+(D178*Assumptions!$B$11))</f>
        <v/>
      </c>
      <c r="E179" s="12" t="str">
        <f t="shared" si="2"/>
        <v/>
      </c>
    </row>
    <row r="180" spans="1:5" x14ac:dyDescent="0.3">
      <c r="A180" t="str">
        <f>'Emission Assumption Summary'!A180</f>
        <v/>
      </c>
      <c r="B180" s="11" t="str">
        <f>IF(A180="","",'Summary Sheet'!X180)</f>
        <v/>
      </c>
      <c r="C180" s="10" t="str">
        <f>IF(A180="","",C179+(C179*Assumptions!$B$17))</f>
        <v/>
      </c>
      <c r="D180" s="8" t="str">
        <f>IF(A180="","",D179+(D179*Assumptions!$B$11))</f>
        <v/>
      </c>
      <c r="E180" s="12" t="str">
        <f t="shared" si="2"/>
        <v/>
      </c>
    </row>
    <row r="181" spans="1:5" x14ac:dyDescent="0.3">
      <c r="A181" t="str">
        <f>'Emission Assumption Summary'!A181</f>
        <v/>
      </c>
      <c r="B181" s="11" t="str">
        <f>IF(A181="","",'Summary Sheet'!X181)</f>
        <v/>
      </c>
      <c r="C181" s="10" t="str">
        <f>IF(A181="","",C180+(C180*Assumptions!$B$17))</f>
        <v/>
      </c>
      <c r="D181" s="8" t="str">
        <f>IF(A181="","",D180+(D180*Assumptions!$B$11))</f>
        <v/>
      </c>
      <c r="E181" s="12" t="str">
        <f t="shared" si="2"/>
        <v/>
      </c>
    </row>
    <row r="182" spans="1:5" x14ac:dyDescent="0.3">
      <c r="A182" t="str">
        <f>'Emission Assumption Summary'!A182</f>
        <v/>
      </c>
      <c r="B182" s="11" t="str">
        <f>IF(A182="","",'Summary Sheet'!X182)</f>
        <v/>
      </c>
      <c r="C182" s="10" t="str">
        <f>IF(A182="","",C181+(C181*Assumptions!$B$17))</f>
        <v/>
      </c>
      <c r="D182" s="8" t="str">
        <f>IF(A182="","",D181+(D181*Assumptions!$B$11))</f>
        <v/>
      </c>
      <c r="E182" s="12" t="str">
        <f t="shared" si="2"/>
        <v/>
      </c>
    </row>
    <row r="183" spans="1:5" x14ac:dyDescent="0.3">
      <c r="A183" t="str">
        <f>'Emission Assumption Summary'!A183</f>
        <v/>
      </c>
      <c r="B183" s="11" t="str">
        <f>IF(A183="","",'Summary Sheet'!X183)</f>
        <v/>
      </c>
      <c r="C183" s="10" t="str">
        <f>IF(A183="","",C182+(C182*Assumptions!$B$17))</f>
        <v/>
      </c>
      <c r="D183" s="8" t="str">
        <f>IF(A183="","",D182+(D182*Assumptions!$B$11))</f>
        <v/>
      </c>
      <c r="E183" s="12" t="str">
        <f t="shared" si="2"/>
        <v/>
      </c>
    </row>
    <row r="184" spans="1:5" x14ac:dyDescent="0.3">
      <c r="A184" t="str">
        <f>'Emission Assumption Summary'!A184</f>
        <v/>
      </c>
      <c r="B184" s="11" t="str">
        <f>IF(A184="","",'Summary Sheet'!X184)</f>
        <v/>
      </c>
      <c r="C184" s="10" t="str">
        <f>IF(A184="","",C183+(C183*Assumptions!$B$17))</f>
        <v/>
      </c>
      <c r="D184" s="8" t="str">
        <f>IF(A184="","",D183+(D183*Assumptions!$B$11))</f>
        <v/>
      </c>
      <c r="E184" s="12" t="str">
        <f t="shared" si="2"/>
        <v/>
      </c>
    </row>
    <row r="185" spans="1:5" x14ac:dyDescent="0.3">
      <c r="A185" t="str">
        <f>'Emission Assumption Summary'!A185</f>
        <v/>
      </c>
      <c r="B185" s="11" t="str">
        <f>IF(A185="","",'Summary Sheet'!X185)</f>
        <v/>
      </c>
      <c r="C185" s="10" t="str">
        <f>IF(A185="","",C184+(C184*Assumptions!$B$17))</f>
        <v/>
      </c>
      <c r="D185" s="8" t="str">
        <f>IF(A185="","",D184+(D184*Assumptions!$B$11))</f>
        <v/>
      </c>
      <c r="E185" s="12" t="str">
        <f t="shared" si="2"/>
        <v/>
      </c>
    </row>
    <row r="186" spans="1:5" x14ac:dyDescent="0.3">
      <c r="A186" t="str">
        <f>'Emission Assumption Summary'!A186</f>
        <v/>
      </c>
      <c r="B186" s="11" t="str">
        <f>IF(A186="","",'Summary Sheet'!X186)</f>
        <v/>
      </c>
      <c r="C186" s="10" t="str">
        <f>IF(A186="","",C185+(C185*Assumptions!$B$17))</f>
        <v/>
      </c>
      <c r="D186" s="8" t="str">
        <f>IF(A186="","",D185+(D185*Assumptions!$B$11))</f>
        <v/>
      </c>
      <c r="E186" s="12" t="str">
        <f t="shared" si="2"/>
        <v/>
      </c>
    </row>
    <row r="187" spans="1:5" x14ac:dyDescent="0.3">
      <c r="A187" t="str">
        <f>'Emission Assumption Summary'!A187</f>
        <v/>
      </c>
      <c r="B187" s="11" t="str">
        <f>IF(A187="","",'Summary Sheet'!X187)</f>
        <v/>
      </c>
      <c r="C187" s="10" t="str">
        <f>IF(A187="","",C186+(C186*Assumptions!$B$17))</f>
        <v/>
      </c>
      <c r="D187" s="8" t="str">
        <f>IF(A187="","",D186+(D186*Assumptions!$B$11))</f>
        <v/>
      </c>
      <c r="E187" s="12" t="str">
        <f t="shared" si="2"/>
        <v/>
      </c>
    </row>
    <row r="188" spans="1:5" x14ac:dyDescent="0.3">
      <c r="A188" t="str">
        <f>'Emission Assumption Summary'!A188</f>
        <v/>
      </c>
      <c r="B188" s="11" t="str">
        <f>IF(A188="","",'Summary Sheet'!X188)</f>
        <v/>
      </c>
      <c r="C188" s="10" t="str">
        <f>IF(A188="","",C187+(C187*Assumptions!$B$17))</f>
        <v/>
      </c>
      <c r="D188" s="8" t="str">
        <f>IF(A188="","",D187+(D187*Assumptions!$B$11))</f>
        <v/>
      </c>
      <c r="E188" s="12" t="str">
        <f t="shared" si="2"/>
        <v/>
      </c>
    </row>
    <row r="189" spans="1:5" x14ac:dyDescent="0.3">
      <c r="A189" t="str">
        <f>'Emission Assumption Summary'!A189</f>
        <v/>
      </c>
      <c r="B189" s="11" t="str">
        <f>IF(A189="","",'Summary Sheet'!X189)</f>
        <v/>
      </c>
      <c r="C189" s="10" t="str">
        <f>IF(A189="","",C188+(C188*Assumptions!$B$17))</f>
        <v/>
      </c>
      <c r="D189" s="8" t="str">
        <f>IF(A189="","",D188+(D188*Assumptions!$B$11))</f>
        <v/>
      </c>
      <c r="E189" s="12" t="str">
        <f t="shared" si="2"/>
        <v/>
      </c>
    </row>
    <row r="190" spans="1:5" x14ac:dyDescent="0.3">
      <c r="A190" t="str">
        <f>'Emission Assumption Summary'!A190</f>
        <v/>
      </c>
      <c r="B190" s="11" t="str">
        <f>IF(A190="","",'Summary Sheet'!X190)</f>
        <v/>
      </c>
      <c r="C190" s="10" t="str">
        <f>IF(A190="","",C189+(C189*Assumptions!$B$17))</f>
        <v/>
      </c>
      <c r="D190" s="8" t="str">
        <f>IF(A190="","",D189+(D189*Assumptions!$B$11))</f>
        <v/>
      </c>
      <c r="E190" s="12" t="str">
        <f t="shared" si="2"/>
        <v/>
      </c>
    </row>
    <row r="191" spans="1:5" x14ac:dyDescent="0.3">
      <c r="A191" t="str">
        <f>'Emission Assumption Summary'!A191</f>
        <v/>
      </c>
      <c r="B191" s="11" t="str">
        <f>IF(A191="","",'Summary Sheet'!X191)</f>
        <v/>
      </c>
      <c r="C191" s="10" t="str">
        <f>IF(A191="","",C190+(C190*Assumptions!$B$17))</f>
        <v/>
      </c>
      <c r="D191" s="8" t="str">
        <f>IF(A191="","",D190+(D190*Assumptions!$B$11))</f>
        <v/>
      </c>
      <c r="E191" s="12" t="str">
        <f t="shared" si="2"/>
        <v/>
      </c>
    </row>
    <row r="192" spans="1:5" x14ac:dyDescent="0.3">
      <c r="A192" t="str">
        <f>'Emission Assumption Summary'!A192</f>
        <v/>
      </c>
      <c r="B192" s="11" t="str">
        <f>IF(A192="","",'Summary Sheet'!X192)</f>
        <v/>
      </c>
      <c r="C192" s="10" t="str">
        <f>IF(A192="","",C191+(C191*Assumptions!$B$17))</f>
        <v/>
      </c>
      <c r="D192" s="8" t="str">
        <f>IF(A192="","",D191+(D191*Assumptions!$B$11))</f>
        <v/>
      </c>
      <c r="E192" s="12" t="str">
        <f t="shared" si="2"/>
        <v/>
      </c>
    </row>
    <row r="193" spans="1:5" x14ac:dyDescent="0.3">
      <c r="A193" t="str">
        <f>'Emission Assumption Summary'!A193</f>
        <v/>
      </c>
      <c r="B193" s="11" t="str">
        <f>IF(A193="","",'Summary Sheet'!X193)</f>
        <v/>
      </c>
      <c r="C193" s="10" t="str">
        <f>IF(A193="","",C192+(C192*Assumptions!$B$17))</f>
        <v/>
      </c>
      <c r="D193" s="8" t="str">
        <f>IF(A193="","",D192+(D192*Assumptions!$B$11))</f>
        <v/>
      </c>
      <c r="E193" s="12" t="str">
        <f t="shared" si="2"/>
        <v/>
      </c>
    </row>
    <row r="194" spans="1:5" x14ac:dyDescent="0.3">
      <c r="A194" t="str">
        <f>'Emission Assumption Summary'!A194</f>
        <v/>
      </c>
      <c r="B194" s="11" t="str">
        <f>IF(A194="","",'Summary Sheet'!X194)</f>
        <v/>
      </c>
      <c r="C194" s="10" t="str">
        <f>IF(A194="","",C193+(C193*Assumptions!$B$17))</f>
        <v/>
      </c>
      <c r="D194" s="8" t="str">
        <f>IF(A194="","",D193+(D193*Assumptions!$B$11))</f>
        <v/>
      </c>
      <c r="E194" s="12" t="str">
        <f t="shared" si="2"/>
        <v/>
      </c>
    </row>
    <row r="195" spans="1:5" x14ac:dyDescent="0.3">
      <c r="A195" t="str">
        <f>'Emission Assumption Summary'!A195</f>
        <v/>
      </c>
      <c r="B195" s="11" t="str">
        <f>IF(A195="","",'Summary Sheet'!X195)</f>
        <v/>
      </c>
      <c r="C195" s="10" t="str">
        <f>IF(A195="","",C194+(C194*Assumptions!$B$17))</f>
        <v/>
      </c>
      <c r="D195" s="8" t="str">
        <f>IF(A195="","",D194+(D194*Assumptions!$B$11))</f>
        <v/>
      </c>
      <c r="E195" s="12" t="str">
        <f t="shared" ref="E195:E257" si="3">IF(A195="","",(((((B195*C195))/D195)*127.67)/100)*0.005306)</f>
        <v/>
      </c>
    </row>
    <row r="196" spans="1:5" x14ac:dyDescent="0.3">
      <c r="A196" t="str">
        <f>'Emission Assumption Summary'!A196</f>
        <v/>
      </c>
      <c r="B196" s="11" t="str">
        <f>IF(A196="","",'Summary Sheet'!X196)</f>
        <v/>
      </c>
      <c r="C196" s="10" t="str">
        <f>IF(A196="","",C195+(C195*Assumptions!$B$17))</f>
        <v/>
      </c>
      <c r="D196" s="8" t="str">
        <f>IF(A196="","",D195+(D195*Assumptions!$B$11))</f>
        <v/>
      </c>
      <c r="E196" s="12" t="str">
        <f t="shared" si="3"/>
        <v/>
      </c>
    </row>
    <row r="197" spans="1:5" x14ac:dyDescent="0.3">
      <c r="A197" t="str">
        <f>'Emission Assumption Summary'!A197</f>
        <v/>
      </c>
      <c r="B197" s="11" t="str">
        <f>IF(A197="","",'Summary Sheet'!X197)</f>
        <v/>
      </c>
      <c r="C197" s="10" t="str">
        <f>IF(A197="","",C196+(C196*Assumptions!$B$17))</f>
        <v/>
      </c>
      <c r="D197" s="8" t="str">
        <f>IF(A197="","",D196+(D196*Assumptions!$B$11))</f>
        <v/>
      </c>
      <c r="E197" s="12" t="str">
        <f t="shared" si="3"/>
        <v/>
      </c>
    </row>
    <row r="198" spans="1:5" x14ac:dyDescent="0.3">
      <c r="A198" t="str">
        <f>'Emission Assumption Summary'!A198</f>
        <v/>
      </c>
      <c r="B198" s="11" t="str">
        <f>IF(A198="","",'Summary Sheet'!X198)</f>
        <v/>
      </c>
      <c r="C198" s="10" t="str">
        <f>IF(A198="","",C197+(C197*Assumptions!$B$17))</f>
        <v/>
      </c>
      <c r="D198" s="8" t="str">
        <f>IF(A198="","",D197+(D197*Assumptions!$B$11))</f>
        <v/>
      </c>
      <c r="E198" s="12" t="str">
        <f t="shared" si="3"/>
        <v/>
      </c>
    </row>
    <row r="199" spans="1:5" x14ac:dyDescent="0.3">
      <c r="A199" t="str">
        <f>'Emission Assumption Summary'!A199</f>
        <v/>
      </c>
      <c r="B199" s="11" t="str">
        <f>IF(A199="","",'Summary Sheet'!X199)</f>
        <v/>
      </c>
      <c r="C199" s="10" t="str">
        <f>IF(A199="","",C198+(C198*Assumptions!$B$17))</f>
        <v/>
      </c>
      <c r="D199" s="8" t="str">
        <f>IF(A199="","",D198+(D198*Assumptions!$B$11))</f>
        <v/>
      </c>
      <c r="E199" s="12" t="str">
        <f t="shared" si="3"/>
        <v/>
      </c>
    </row>
    <row r="200" spans="1:5" x14ac:dyDescent="0.3">
      <c r="A200" t="str">
        <f>'Emission Assumption Summary'!A200</f>
        <v/>
      </c>
      <c r="B200" s="11" t="str">
        <f>IF(A200="","",'Summary Sheet'!X200)</f>
        <v/>
      </c>
      <c r="C200" s="10" t="str">
        <f>IF(A200="","",C199+(C199*Assumptions!$B$17))</f>
        <v/>
      </c>
      <c r="D200" s="8" t="str">
        <f>IF(A200="","",D199+(D199*Assumptions!$B$11))</f>
        <v/>
      </c>
      <c r="E200" s="12" t="str">
        <f t="shared" si="3"/>
        <v/>
      </c>
    </row>
    <row r="201" spans="1:5" x14ac:dyDescent="0.3">
      <c r="A201" t="str">
        <f>'Emission Assumption Summary'!A201</f>
        <v/>
      </c>
      <c r="B201" s="11" t="str">
        <f>IF(A201="","",'Summary Sheet'!X201)</f>
        <v/>
      </c>
      <c r="C201" s="10" t="str">
        <f>IF(A201="","",C200+(C200*Assumptions!$B$17))</f>
        <v/>
      </c>
      <c r="D201" s="8" t="str">
        <f>IF(A201="","",D200+(D200*Assumptions!$B$11))</f>
        <v/>
      </c>
      <c r="E201" s="12" t="str">
        <f t="shared" si="3"/>
        <v/>
      </c>
    </row>
    <row r="202" spans="1:5" x14ac:dyDescent="0.3">
      <c r="A202" t="str">
        <f>'Emission Assumption Summary'!A202</f>
        <v/>
      </c>
      <c r="B202" s="11" t="str">
        <f>IF(A202="","",'Summary Sheet'!X202)</f>
        <v/>
      </c>
      <c r="C202" s="10" t="str">
        <f>IF(A202="","",C201+(C201*Assumptions!$B$17))</f>
        <v/>
      </c>
      <c r="D202" s="8" t="str">
        <f>IF(A202="","",D201+(D201*Assumptions!$B$11))</f>
        <v/>
      </c>
      <c r="E202" s="12" t="str">
        <f t="shared" si="3"/>
        <v/>
      </c>
    </row>
    <row r="203" spans="1:5" x14ac:dyDescent="0.3">
      <c r="A203" t="str">
        <f>'Emission Assumption Summary'!A203</f>
        <v/>
      </c>
      <c r="B203" s="11" t="str">
        <f>IF(A203="","",'Summary Sheet'!X203)</f>
        <v/>
      </c>
      <c r="C203" s="10" t="str">
        <f>IF(A203="","",C202+(C202*Assumptions!$B$17))</f>
        <v/>
      </c>
      <c r="D203" s="8" t="str">
        <f>IF(A203="","",D202+(D202*Assumptions!$B$11))</f>
        <v/>
      </c>
      <c r="E203" s="12" t="str">
        <f t="shared" si="3"/>
        <v/>
      </c>
    </row>
    <row r="204" spans="1:5" x14ac:dyDescent="0.3">
      <c r="A204" t="str">
        <f>'Emission Assumption Summary'!A204</f>
        <v/>
      </c>
      <c r="B204" s="11" t="str">
        <f>IF(A204="","",'Summary Sheet'!X204)</f>
        <v/>
      </c>
      <c r="C204" s="10" t="str">
        <f>IF(A204="","",C203+(C203*Assumptions!$B$17))</f>
        <v/>
      </c>
      <c r="D204" s="8" t="str">
        <f>IF(A204="","",D203+(D203*Assumptions!$B$11))</f>
        <v/>
      </c>
      <c r="E204" s="12" t="str">
        <f t="shared" si="3"/>
        <v/>
      </c>
    </row>
    <row r="205" spans="1:5" x14ac:dyDescent="0.3">
      <c r="A205" t="str">
        <f>'Emission Assumption Summary'!A205</f>
        <v/>
      </c>
      <c r="B205" s="11" t="str">
        <f>IF(A205="","",'Summary Sheet'!X205)</f>
        <v/>
      </c>
      <c r="C205" s="10" t="str">
        <f>IF(A205="","",C204+(C204*Assumptions!$B$17))</f>
        <v/>
      </c>
      <c r="D205" s="8" t="str">
        <f>IF(A205="","",D204+(D204*Assumptions!$B$11))</f>
        <v/>
      </c>
      <c r="E205" s="12" t="str">
        <f t="shared" si="3"/>
        <v/>
      </c>
    </row>
    <row r="206" spans="1:5" x14ac:dyDescent="0.3">
      <c r="A206" t="str">
        <f>'Emission Assumption Summary'!A206</f>
        <v/>
      </c>
      <c r="B206" s="11" t="str">
        <f>IF(A206="","",'Summary Sheet'!X206)</f>
        <v/>
      </c>
      <c r="C206" s="10" t="str">
        <f>IF(A206="","",C205+(C205*Assumptions!$B$17))</f>
        <v/>
      </c>
      <c r="D206" s="8" t="str">
        <f>IF(A206="","",D205+(D205*Assumptions!$B$11))</f>
        <v/>
      </c>
      <c r="E206" s="12" t="str">
        <f t="shared" si="3"/>
        <v/>
      </c>
    </row>
    <row r="207" spans="1:5" x14ac:dyDescent="0.3">
      <c r="A207" t="str">
        <f>'Emission Assumption Summary'!A207</f>
        <v/>
      </c>
      <c r="B207" s="11" t="str">
        <f>IF(A207="","",'Summary Sheet'!X207)</f>
        <v/>
      </c>
      <c r="C207" s="10" t="str">
        <f>IF(A207="","",C206+(C206*Assumptions!$B$17))</f>
        <v/>
      </c>
      <c r="D207" s="8" t="str">
        <f>IF(A207="","",D206+(D206*Assumptions!$B$11))</f>
        <v/>
      </c>
      <c r="E207" s="12" t="str">
        <f t="shared" si="3"/>
        <v/>
      </c>
    </row>
    <row r="208" spans="1:5" x14ac:dyDescent="0.3">
      <c r="A208" t="str">
        <f>'Emission Assumption Summary'!A208</f>
        <v/>
      </c>
      <c r="B208" s="11" t="str">
        <f>IF(A208="","",'Summary Sheet'!X208)</f>
        <v/>
      </c>
      <c r="C208" s="10" t="str">
        <f>IF(A208="","",C207+(C207*Assumptions!$B$17))</f>
        <v/>
      </c>
      <c r="D208" s="8" t="str">
        <f>IF(A208="","",D207+(D207*Assumptions!$B$11))</f>
        <v/>
      </c>
      <c r="E208" s="12" t="str">
        <f t="shared" si="3"/>
        <v/>
      </c>
    </row>
    <row r="209" spans="1:5" x14ac:dyDescent="0.3">
      <c r="A209" t="str">
        <f>'Emission Assumption Summary'!A209</f>
        <v/>
      </c>
      <c r="B209" s="11" t="str">
        <f>IF(A209="","",'Summary Sheet'!X209)</f>
        <v/>
      </c>
      <c r="C209" s="10" t="str">
        <f>IF(A209="","",C208+(C208*Assumptions!$B$17))</f>
        <v/>
      </c>
      <c r="D209" s="8" t="str">
        <f>IF(A209="","",D208+(D208*Assumptions!$B$11))</f>
        <v/>
      </c>
      <c r="E209" s="12" t="str">
        <f t="shared" si="3"/>
        <v/>
      </c>
    </row>
    <row r="210" spans="1:5" x14ac:dyDescent="0.3">
      <c r="A210" t="str">
        <f>'Emission Assumption Summary'!A210</f>
        <v/>
      </c>
      <c r="B210" s="11" t="str">
        <f>IF(A210="","",'Summary Sheet'!X210)</f>
        <v/>
      </c>
      <c r="C210" s="10" t="str">
        <f>IF(A210="","",C209+(C209*Assumptions!$B$17))</f>
        <v/>
      </c>
      <c r="D210" s="8" t="str">
        <f>IF(A210="","",D209+(D209*Assumptions!$B$11))</f>
        <v/>
      </c>
      <c r="E210" s="12" t="str">
        <f t="shared" si="3"/>
        <v/>
      </c>
    </row>
    <row r="211" spans="1:5" x14ac:dyDescent="0.3">
      <c r="A211" t="str">
        <f>'Emission Assumption Summary'!A211</f>
        <v/>
      </c>
      <c r="B211" s="11" t="str">
        <f>IF(A211="","",'Summary Sheet'!X211)</f>
        <v/>
      </c>
      <c r="C211" s="10" t="str">
        <f>IF(A211="","",C210+(C210*Assumptions!$B$17))</f>
        <v/>
      </c>
      <c r="D211" s="8" t="str">
        <f>IF(A211="","",D210+(D210*Assumptions!$B$11))</f>
        <v/>
      </c>
      <c r="E211" s="12" t="str">
        <f t="shared" si="3"/>
        <v/>
      </c>
    </row>
    <row r="212" spans="1:5" x14ac:dyDescent="0.3">
      <c r="A212" t="str">
        <f>'Emission Assumption Summary'!A212</f>
        <v/>
      </c>
      <c r="B212" s="11" t="str">
        <f>IF(A212="","",'Summary Sheet'!X212)</f>
        <v/>
      </c>
      <c r="C212" s="10" t="str">
        <f>IF(A212="","",C211+(C211*Assumptions!$B$17))</f>
        <v/>
      </c>
      <c r="D212" s="8" t="str">
        <f>IF(A212="","",D211+(D211*Assumptions!$B$11))</f>
        <v/>
      </c>
      <c r="E212" s="12" t="str">
        <f t="shared" si="3"/>
        <v/>
      </c>
    </row>
    <row r="213" spans="1:5" x14ac:dyDescent="0.3">
      <c r="A213" t="str">
        <f>'Emission Assumption Summary'!A213</f>
        <v/>
      </c>
      <c r="B213" s="11" t="str">
        <f>IF(A213="","",'Summary Sheet'!X213)</f>
        <v/>
      </c>
      <c r="C213" s="10" t="str">
        <f>IF(A213="","",C212+(C212*Assumptions!$B$17))</f>
        <v/>
      </c>
      <c r="D213" s="8" t="str">
        <f>IF(A213="","",D212+(D212*Assumptions!$B$11))</f>
        <v/>
      </c>
      <c r="E213" s="12" t="str">
        <f t="shared" si="3"/>
        <v/>
      </c>
    </row>
    <row r="214" spans="1:5" x14ac:dyDescent="0.3">
      <c r="A214" t="str">
        <f>'Emission Assumption Summary'!A214</f>
        <v/>
      </c>
      <c r="B214" s="11" t="str">
        <f>IF(A214="","",'Summary Sheet'!X214)</f>
        <v/>
      </c>
      <c r="C214" s="10" t="str">
        <f>IF(A214="","",C213+(C213*Assumptions!$B$17))</f>
        <v/>
      </c>
      <c r="D214" s="8" t="str">
        <f>IF(A214="","",D213+(D213*Assumptions!$B$11))</f>
        <v/>
      </c>
      <c r="E214" s="12" t="str">
        <f t="shared" si="3"/>
        <v/>
      </c>
    </row>
    <row r="215" spans="1:5" x14ac:dyDescent="0.3">
      <c r="A215" t="str">
        <f>'Emission Assumption Summary'!A215</f>
        <v/>
      </c>
      <c r="B215" s="11" t="str">
        <f>IF(A215="","",'Summary Sheet'!X215)</f>
        <v/>
      </c>
      <c r="C215" s="10" t="str">
        <f>IF(A215="","",C214+(C214*Assumptions!$B$17))</f>
        <v/>
      </c>
      <c r="D215" s="8" t="str">
        <f>IF(A215="","",D214+(D214*Assumptions!$B$11))</f>
        <v/>
      </c>
      <c r="E215" s="12" t="str">
        <f t="shared" si="3"/>
        <v/>
      </c>
    </row>
    <row r="216" spans="1:5" x14ac:dyDescent="0.3">
      <c r="A216" t="str">
        <f>'Emission Assumption Summary'!A216</f>
        <v/>
      </c>
      <c r="B216" s="11" t="str">
        <f>IF(A216="","",'Summary Sheet'!X216)</f>
        <v/>
      </c>
      <c r="C216" s="10" t="str">
        <f>IF(A216="","",C215+(C215*Assumptions!$B$17))</f>
        <v/>
      </c>
      <c r="D216" s="8" t="str">
        <f>IF(A216="","",D215+(D215*Assumptions!$B$11))</f>
        <v/>
      </c>
      <c r="E216" s="12" t="str">
        <f t="shared" si="3"/>
        <v/>
      </c>
    </row>
    <row r="217" spans="1:5" x14ac:dyDescent="0.3">
      <c r="A217" t="str">
        <f>'Emission Assumption Summary'!A217</f>
        <v/>
      </c>
      <c r="B217" s="11" t="str">
        <f>IF(A217="","",'Summary Sheet'!X217)</f>
        <v/>
      </c>
      <c r="C217" s="10" t="str">
        <f>IF(A217="","",C216+(C216*Assumptions!$B$17))</f>
        <v/>
      </c>
      <c r="D217" s="8" t="str">
        <f>IF(A217="","",D216+(D216*Assumptions!$B$11))</f>
        <v/>
      </c>
      <c r="E217" s="12" t="str">
        <f t="shared" si="3"/>
        <v/>
      </c>
    </row>
    <row r="218" spans="1:5" x14ac:dyDescent="0.3">
      <c r="A218" t="str">
        <f>'Emission Assumption Summary'!A218</f>
        <v/>
      </c>
      <c r="B218" s="11" t="str">
        <f>IF(A218="","",'Summary Sheet'!X218)</f>
        <v/>
      </c>
      <c r="C218" s="10" t="str">
        <f>IF(A218="","",C217+(C217*Assumptions!$B$17))</f>
        <v/>
      </c>
      <c r="D218" s="8" t="str">
        <f>IF(A218="","",D217+(D217*Assumptions!$B$11))</f>
        <v/>
      </c>
      <c r="E218" s="12" t="str">
        <f t="shared" si="3"/>
        <v/>
      </c>
    </row>
    <row r="219" spans="1:5" x14ac:dyDescent="0.3">
      <c r="A219" t="str">
        <f>'Emission Assumption Summary'!A219</f>
        <v/>
      </c>
      <c r="B219" s="11" t="str">
        <f>IF(A219="","",'Summary Sheet'!X219)</f>
        <v/>
      </c>
      <c r="C219" s="10" t="str">
        <f>IF(A219="","",C218+(C218*Assumptions!$B$17))</f>
        <v/>
      </c>
      <c r="D219" s="8" t="str">
        <f>IF(A219="","",D218+(D218*Assumptions!$B$11))</f>
        <v/>
      </c>
      <c r="E219" s="12" t="str">
        <f t="shared" si="3"/>
        <v/>
      </c>
    </row>
    <row r="220" spans="1:5" x14ac:dyDescent="0.3">
      <c r="A220" t="str">
        <f>'Emission Assumption Summary'!A220</f>
        <v/>
      </c>
      <c r="B220" s="11" t="str">
        <f>IF(A220="","",'Summary Sheet'!X220)</f>
        <v/>
      </c>
      <c r="C220" s="10" t="str">
        <f>IF(A220="","",C219+(C219*Assumptions!$B$17))</f>
        <v/>
      </c>
      <c r="D220" s="8" t="str">
        <f>IF(A220="","",D219+(D219*Assumptions!$B$11))</f>
        <v/>
      </c>
      <c r="E220" s="12" t="str">
        <f t="shared" si="3"/>
        <v/>
      </c>
    </row>
    <row r="221" spans="1:5" x14ac:dyDescent="0.3">
      <c r="A221" t="str">
        <f>'Emission Assumption Summary'!A221</f>
        <v/>
      </c>
      <c r="B221" s="11" t="str">
        <f>IF(A221="","",'Summary Sheet'!X221)</f>
        <v/>
      </c>
      <c r="C221" s="10" t="str">
        <f>IF(A221="","",C220+(C220*Assumptions!$B$17))</f>
        <v/>
      </c>
      <c r="D221" s="8" t="str">
        <f>IF(A221="","",D220+(D220*Assumptions!$B$11))</f>
        <v/>
      </c>
      <c r="E221" s="12" t="str">
        <f t="shared" si="3"/>
        <v/>
      </c>
    </row>
    <row r="222" spans="1:5" x14ac:dyDescent="0.3">
      <c r="A222" t="str">
        <f>'Emission Assumption Summary'!A222</f>
        <v/>
      </c>
      <c r="B222" s="11" t="str">
        <f>IF(A222="","",'Summary Sheet'!X222)</f>
        <v/>
      </c>
      <c r="C222" s="10" t="str">
        <f>IF(A222="","",C221+(C221*Assumptions!$B$17))</f>
        <v/>
      </c>
      <c r="D222" s="8" t="str">
        <f>IF(A222="","",D221+(D221*Assumptions!$B$11))</f>
        <v/>
      </c>
      <c r="E222" s="12" t="str">
        <f t="shared" si="3"/>
        <v/>
      </c>
    </row>
    <row r="223" spans="1:5" x14ac:dyDescent="0.3">
      <c r="A223" t="str">
        <f>'Emission Assumption Summary'!A223</f>
        <v/>
      </c>
      <c r="B223" s="11" t="str">
        <f>IF(A223="","",'Summary Sheet'!X223)</f>
        <v/>
      </c>
      <c r="C223" s="10" t="str">
        <f>IF(A223="","",C222+(C222*Assumptions!$B$17))</f>
        <v/>
      </c>
      <c r="D223" s="8" t="str">
        <f>IF(A223="","",D222+(D222*Assumptions!$B$11))</f>
        <v/>
      </c>
      <c r="E223" s="12" t="str">
        <f t="shared" si="3"/>
        <v/>
      </c>
    </row>
    <row r="224" spans="1:5" x14ac:dyDescent="0.3">
      <c r="A224" t="str">
        <f>'Emission Assumption Summary'!A224</f>
        <v/>
      </c>
      <c r="B224" s="11" t="str">
        <f>IF(A224="","",'Summary Sheet'!X224)</f>
        <v/>
      </c>
      <c r="C224" s="10" t="str">
        <f>IF(A224="","",C223+(C223*Assumptions!$B$17))</f>
        <v/>
      </c>
      <c r="D224" s="8" t="str">
        <f>IF(A224="","",D223+(D223*Assumptions!$B$11))</f>
        <v/>
      </c>
      <c r="E224" s="12" t="str">
        <f t="shared" si="3"/>
        <v/>
      </c>
    </row>
    <row r="225" spans="1:5" x14ac:dyDescent="0.3">
      <c r="A225" t="str">
        <f>'Emission Assumption Summary'!A225</f>
        <v/>
      </c>
      <c r="B225" s="11" t="str">
        <f>IF(A225="","",'Summary Sheet'!X225)</f>
        <v/>
      </c>
      <c r="C225" s="10" t="str">
        <f>IF(A225="","",C224+(C224*Assumptions!$B$17))</f>
        <v/>
      </c>
      <c r="D225" s="8" t="str">
        <f>IF(A225="","",D224+(D224*Assumptions!$B$11))</f>
        <v/>
      </c>
      <c r="E225" s="12" t="str">
        <f t="shared" si="3"/>
        <v/>
      </c>
    </row>
    <row r="226" spans="1:5" x14ac:dyDescent="0.3">
      <c r="A226" t="str">
        <f>'Emission Assumption Summary'!A226</f>
        <v/>
      </c>
      <c r="B226" s="11" t="str">
        <f>IF(A226="","",'Summary Sheet'!X226)</f>
        <v/>
      </c>
      <c r="C226" s="10" t="str">
        <f>IF(A226="","",C225+(C225*Assumptions!$B$17))</f>
        <v/>
      </c>
      <c r="D226" s="8" t="str">
        <f>IF(A226="","",D225+(D225*Assumptions!$B$11))</f>
        <v/>
      </c>
      <c r="E226" s="12" t="str">
        <f t="shared" si="3"/>
        <v/>
      </c>
    </row>
    <row r="227" spans="1:5" x14ac:dyDescent="0.3">
      <c r="A227" t="str">
        <f>'Emission Assumption Summary'!A227</f>
        <v/>
      </c>
      <c r="B227" s="11" t="str">
        <f>IF(A227="","",'Summary Sheet'!X227)</f>
        <v/>
      </c>
      <c r="C227" s="10" t="str">
        <f>IF(A227="","",C226+(C226*Assumptions!$B$17))</f>
        <v/>
      </c>
      <c r="D227" s="8" t="str">
        <f>IF(A227="","",D226+(D226*Assumptions!$B$11))</f>
        <v/>
      </c>
      <c r="E227" s="12" t="str">
        <f t="shared" si="3"/>
        <v/>
      </c>
    </row>
    <row r="228" spans="1:5" x14ac:dyDescent="0.3">
      <c r="A228" t="str">
        <f>'Emission Assumption Summary'!A228</f>
        <v/>
      </c>
      <c r="B228" s="11" t="str">
        <f>IF(A228="","",'Summary Sheet'!X228)</f>
        <v/>
      </c>
      <c r="C228" s="10" t="str">
        <f>IF(A228="","",C227+(C227*Assumptions!$B$17))</f>
        <v/>
      </c>
      <c r="D228" s="8" t="str">
        <f>IF(A228="","",D227+(D227*Assumptions!$B$11))</f>
        <v/>
      </c>
      <c r="E228" s="12" t="str">
        <f t="shared" si="3"/>
        <v/>
      </c>
    </row>
    <row r="229" spans="1:5" x14ac:dyDescent="0.3">
      <c r="A229" t="str">
        <f>'Emission Assumption Summary'!A229</f>
        <v/>
      </c>
      <c r="B229" s="11" t="str">
        <f>IF(A229="","",'Summary Sheet'!X229)</f>
        <v/>
      </c>
      <c r="C229" s="10" t="str">
        <f>IF(A229="","",C228+(C228*Assumptions!$B$17))</f>
        <v/>
      </c>
      <c r="D229" s="8" t="str">
        <f>IF(A229="","",D228+(D228*Assumptions!$B$11))</f>
        <v/>
      </c>
      <c r="E229" s="12" t="str">
        <f t="shared" si="3"/>
        <v/>
      </c>
    </row>
    <row r="230" spans="1:5" x14ac:dyDescent="0.3">
      <c r="A230" t="str">
        <f>'Emission Assumption Summary'!A230</f>
        <v/>
      </c>
      <c r="B230" s="11" t="str">
        <f>IF(A230="","",'Summary Sheet'!X230)</f>
        <v/>
      </c>
      <c r="C230" s="10" t="str">
        <f>IF(A230="","",C229+(C229*Assumptions!$B$17))</f>
        <v/>
      </c>
      <c r="D230" s="8" t="str">
        <f>IF(A230="","",D229+(D229*Assumptions!$B$11))</f>
        <v/>
      </c>
      <c r="E230" s="12" t="str">
        <f t="shared" si="3"/>
        <v/>
      </c>
    </row>
    <row r="231" spans="1:5" x14ac:dyDescent="0.3">
      <c r="A231" t="str">
        <f>'Emission Assumption Summary'!A231</f>
        <v/>
      </c>
      <c r="B231" s="11" t="str">
        <f>IF(A231="","",'Summary Sheet'!X231)</f>
        <v/>
      </c>
      <c r="C231" s="10" t="str">
        <f>IF(A231="","",C230+(C230*Assumptions!$B$17))</f>
        <v/>
      </c>
      <c r="D231" s="8" t="str">
        <f>IF(A231="","",D230+(D230*Assumptions!$B$11))</f>
        <v/>
      </c>
      <c r="E231" s="12" t="str">
        <f t="shared" si="3"/>
        <v/>
      </c>
    </row>
    <row r="232" spans="1:5" x14ac:dyDescent="0.3">
      <c r="A232" t="str">
        <f>'Emission Assumption Summary'!A232</f>
        <v/>
      </c>
      <c r="B232" s="11" t="str">
        <f>IF(A232="","",'Summary Sheet'!X232)</f>
        <v/>
      </c>
      <c r="C232" s="10" t="str">
        <f>IF(A232="","",C231+(C231*Assumptions!$B$17))</f>
        <v/>
      </c>
      <c r="D232" s="8" t="str">
        <f>IF(A232="","",D231+(D231*Assumptions!$B$11))</f>
        <v/>
      </c>
      <c r="E232" s="12" t="str">
        <f t="shared" si="3"/>
        <v/>
      </c>
    </row>
    <row r="233" spans="1:5" x14ac:dyDescent="0.3">
      <c r="A233" t="str">
        <f>'Emission Assumption Summary'!A233</f>
        <v/>
      </c>
      <c r="B233" s="11" t="str">
        <f>IF(A233="","",'Summary Sheet'!X233)</f>
        <v/>
      </c>
      <c r="C233" s="10" t="str">
        <f>IF(A233="","",C232+(C232*Assumptions!$B$17))</f>
        <v/>
      </c>
      <c r="D233" s="8" t="str">
        <f>IF(A233="","",D232+(D232*Assumptions!$B$11))</f>
        <v/>
      </c>
      <c r="E233" s="12" t="str">
        <f t="shared" si="3"/>
        <v/>
      </c>
    </row>
    <row r="234" spans="1:5" x14ac:dyDescent="0.3">
      <c r="A234" t="str">
        <f>'Emission Assumption Summary'!A234</f>
        <v/>
      </c>
      <c r="B234" s="11" t="str">
        <f>IF(A234="","",'Summary Sheet'!X234)</f>
        <v/>
      </c>
      <c r="C234" s="10" t="str">
        <f>IF(A234="","",C233+(C233*Assumptions!$B$17))</f>
        <v/>
      </c>
      <c r="D234" s="8" t="str">
        <f>IF(A234="","",D233+(D233*Assumptions!$B$11))</f>
        <v/>
      </c>
      <c r="E234" s="12" t="str">
        <f t="shared" si="3"/>
        <v/>
      </c>
    </row>
    <row r="235" spans="1:5" x14ac:dyDescent="0.3">
      <c r="A235" t="str">
        <f>'Emission Assumption Summary'!A235</f>
        <v/>
      </c>
      <c r="B235" s="11" t="str">
        <f>IF(A235="","",'Summary Sheet'!X235)</f>
        <v/>
      </c>
      <c r="C235" s="10" t="str">
        <f>IF(A235="","",C234+(C234*Assumptions!$B$17))</f>
        <v/>
      </c>
      <c r="D235" s="8" t="str">
        <f>IF(A235="","",D234+(D234*Assumptions!$B$11))</f>
        <v/>
      </c>
      <c r="E235" s="12" t="str">
        <f t="shared" si="3"/>
        <v/>
      </c>
    </row>
    <row r="236" spans="1:5" x14ac:dyDescent="0.3">
      <c r="A236" t="str">
        <f>'Emission Assumption Summary'!A236</f>
        <v/>
      </c>
      <c r="B236" s="11" t="str">
        <f>IF(A236="","",'Summary Sheet'!X236)</f>
        <v/>
      </c>
      <c r="C236" s="10" t="str">
        <f>IF(A236="","",C235+(C235*Assumptions!$B$17))</f>
        <v/>
      </c>
      <c r="D236" s="8" t="str">
        <f>IF(A236="","",D235+(D235*Assumptions!$B$11))</f>
        <v/>
      </c>
      <c r="E236" s="12" t="str">
        <f t="shared" si="3"/>
        <v/>
      </c>
    </row>
    <row r="237" spans="1:5" x14ac:dyDescent="0.3">
      <c r="A237" t="str">
        <f>'Emission Assumption Summary'!A237</f>
        <v/>
      </c>
      <c r="B237" s="11" t="str">
        <f>IF(A237="","",'Summary Sheet'!X237)</f>
        <v/>
      </c>
      <c r="C237" s="10" t="str">
        <f>IF(A237="","",C236+(C236*Assumptions!$B$17))</f>
        <v/>
      </c>
      <c r="D237" s="8" t="str">
        <f>IF(A237="","",D236+(D236*Assumptions!$B$11))</f>
        <v/>
      </c>
      <c r="E237" s="12" t="str">
        <f t="shared" si="3"/>
        <v/>
      </c>
    </row>
    <row r="238" spans="1:5" x14ac:dyDescent="0.3">
      <c r="A238" t="str">
        <f>'Emission Assumption Summary'!A238</f>
        <v/>
      </c>
      <c r="B238" s="11" t="str">
        <f>IF(A238="","",'Summary Sheet'!X238)</f>
        <v/>
      </c>
      <c r="C238" s="10" t="str">
        <f>IF(A238="","",C237+(C237*Assumptions!$B$17))</f>
        <v/>
      </c>
      <c r="D238" s="8" t="str">
        <f>IF(A238="","",D237+(D237*Assumptions!$B$11))</f>
        <v/>
      </c>
      <c r="E238" s="12" t="str">
        <f t="shared" si="3"/>
        <v/>
      </c>
    </row>
    <row r="239" spans="1:5" x14ac:dyDescent="0.3">
      <c r="A239" t="str">
        <f>'Emission Assumption Summary'!A239</f>
        <v/>
      </c>
      <c r="B239" s="11" t="str">
        <f>IF(A239="","",'Summary Sheet'!X239)</f>
        <v/>
      </c>
      <c r="C239" s="10" t="str">
        <f>IF(A239="","",C238+(C238*Assumptions!$B$17))</f>
        <v/>
      </c>
      <c r="D239" s="8" t="str">
        <f>IF(A239="","",D238+(D238*Assumptions!$B$11))</f>
        <v/>
      </c>
      <c r="E239" s="12" t="str">
        <f t="shared" si="3"/>
        <v/>
      </c>
    </row>
    <row r="240" spans="1:5" x14ac:dyDescent="0.3">
      <c r="A240" t="str">
        <f>'Emission Assumption Summary'!A240</f>
        <v/>
      </c>
      <c r="B240" s="11" t="str">
        <f>IF(A240="","",'Summary Sheet'!X240)</f>
        <v/>
      </c>
      <c r="C240" s="10" t="str">
        <f>IF(A240="","",C239+(C239*Assumptions!$B$17))</f>
        <v/>
      </c>
      <c r="D240" s="8" t="str">
        <f>IF(A240="","",D239+(D239*Assumptions!$B$11))</f>
        <v/>
      </c>
      <c r="E240" s="12" t="str">
        <f t="shared" si="3"/>
        <v/>
      </c>
    </row>
    <row r="241" spans="1:5" x14ac:dyDescent="0.3">
      <c r="A241" t="str">
        <f>'Emission Assumption Summary'!A241</f>
        <v/>
      </c>
      <c r="B241" s="11" t="str">
        <f>IF(A241="","",'Summary Sheet'!X241)</f>
        <v/>
      </c>
      <c r="C241" s="10" t="str">
        <f>IF(A241="","",C240+(C240*Assumptions!$B$17))</f>
        <v/>
      </c>
      <c r="D241" s="8" t="str">
        <f>IF(A241="","",D240+(D240*Assumptions!$B$11))</f>
        <v/>
      </c>
      <c r="E241" s="12" t="str">
        <f t="shared" si="3"/>
        <v/>
      </c>
    </row>
    <row r="242" spans="1:5" x14ac:dyDescent="0.3">
      <c r="A242" t="str">
        <f>'Emission Assumption Summary'!A242</f>
        <v/>
      </c>
      <c r="B242" s="11" t="str">
        <f>IF(A242="","",'Summary Sheet'!X242)</f>
        <v/>
      </c>
      <c r="C242" s="10" t="str">
        <f>IF(A242="","",C241+(C241*Assumptions!$B$17))</f>
        <v/>
      </c>
      <c r="D242" s="8" t="str">
        <f>IF(A242="","",D241+(D241*Assumptions!$B$11))</f>
        <v/>
      </c>
      <c r="E242" s="12" t="str">
        <f t="shared" si="3"/>
        <v/>
      </c>
    </row>
    <row r="243" spans="1:5" x14ac:dyDescent="0.3">
      <c r="A243" t="str">
        <f>'Emission Assumption Summary'!A243</f>
        <v/>
      </c>
      <c r="B243" s="11" t="str">
        <f>IF(A243="","",'Summary Sheet'!X243)</f>
        <v/>
      </c>
      <c r="C243" s="10" t="str">
        <f>IF(A243="","",C242+(C242*Assumptions!$B$17))</f>
        <v/>
      </c>
      <c r="D243" s="8" t="str">
        <f>IF(A243="","",D242+(D242*Assumptions!$B$11))</f>
        <v/>
      </c>
      <c r="E243" s="12" t="str">
        <f t="shared" si="3"/>
        <v/>
      </c>
    </row>
    <row r="244" spans="1:5" x14ac:dyDescent="0.3">
      <c r="A244" t="str">
        <f>'Emission Assumption Summary'!A244</f>
        <v/>
      </c>
      <c r="B244" s="11" t="str">
        <f>IF(A244="","",'Summary Sheet'!X244)</f>
        <v/>
      </c>
      <c r="C244" s="10" t="str">
        <f>IF(A244="","",C243+(C243*Assumptions!$B$17))</f>
        <v/>
      </c>
      <c r="D244" s="8" t="str">
        <f>IF(A244="","",D243+(D243*Assumptions!$B$11))</f>
        <v/>
      </c>
      <c r="E244" s="12" t="str">
        <f t="shared" si="3"/>
        <v/>
      </c>
    </row>
    <row r="245" spans="1:5" x14ac:dyDescent="0.3">
      <c r="A245" t="str">
        <f>'Emission Assumption Summary'!A245</f>
        <v/>
      </c>
      <c r="B245" s="11" t="str">
        <f>IF(A245="","",'Summary Sheet'!X245)</f>
        <v/>
      </c>
      <c r="C245" s="10" t="str">
        <f>IF(A245="","",C244+(C244*Assumptions!$B$17))</f>
        <v/>
      </c>
      <c r="D245" s="8" t="str">
        <f>IF(A245="","",D244+(D244*Assumptions!$B$11))</f>
        <v/>
      </c>
      <c r="E245" s="12" t="str">
        <f t="shared" si="3"/>
        <v/>
      </c>
    </row>
    <row r="246" spans="1:5" x14ac:dyDescent="0.3">
      <c r="A246" t="str">
        <f>'Emission Assumption Summary'!A246</f>
        <v/>
      </c>
      <c r="B246" s="11" t="str">
        <f>IF(A246="","",'Summary Sheet'!X246)</f>
        <v/>
      </c>
      <c r="C246" s="10" t="str">
        <f>IF(A246="","",C245+(C245*Assumptions!$B$17))</f>
        <v/>
      </c>
      <c r="D246" s="8" t="str">
        <f>IF(A246="","",D245+(D245*Assumptions!$B$11))</f>
        <v/>
      </c>
      <c r="E246" s="12" t="str">
        <f t="shared" si="3"/>
        <v/>
      </c>
    </row>
    <row r="247" spans="1:5" x14ac:dyDescent="0.3">
      <c r="A247" t="str">
        <f>'Emission Assumption Summary'!A247</f>
        <v/>
      </c>
      <c r="B247" s="11" t="str">
        <f>IF(A247="","",'Summary Sheet'!X247)</f>
        <v/>
      </c>
      <c r="C247" s="10" t="str">
        <f>IF(A247="","",C246+(C246*Assumptions!$B$17))</f>
        <v/>
      </c>
      <c r="D247" s="8" t="str">
        <f>IF(A247="","",D246+(D246*Assumptions!$B$11))</f>
        <v/>
      </c>
      <c r="E247" s="12" t="str">
        <f t="shared" si="3"/>
        <v/>
      </c>
    </row>
    <row r="248" spans="1:5" x14ac:dyDescent="0.3">
      <c r="A248" t="str">
        <f>'Emission Assumption Summary'!A248</f>
        <v/>
      </c>
      <c r="B248" s="11" t="str">
        <f>IF(A248="","",'Summary Sheet'!X248)</f>
        <v/>
      </c>
      <c r="C248" s="10" t="str">
        <f>IF(A248="","",C247+(C247*Assumptions!$B$17))</f>
        <v/>
      </c>
      <c r="D248" s="8" t="str">
        <f>IF(A248="","",D247+(D247*Assumptions!$B$11))</f>
        <v/>
      </c>
      <c r="E248" s="12" t="str">
        <f t="shared" si="3"/>
        <v/>
      </c>
    </row>
    <row r="249" spans="1:5" x14ac:dyDescent="0.3">
      <c r="A249" t="str">
        <f>'Emission Assumption Summary'!A249</f>
        <v/>
      </c>
      <c r="B249" s="11" t="str">
        <f>IF(A249="","",'Summary Sheet'!X249)</f>
        <v/>
      </c>
      <c r="C249" s="10" t="str">
        <f>IF(A249="","",C248+(C248*Assumptions!$B$17))</f>
        <v/>
      </c>
      <c r="D249" s="8" t="str">
        <f>IF(A249="","",D248+(D248*Assumptions!$B$11))</f>
        <v/>
      </c>
      <c r="E249" s="12" t="str">
        <f t="shared" si="3"/>
        <v/>
      </c>
    </row>
    <row r="250" spans="1:5" x14ac:dyDescent="0.3">
      <c r="A250" t="str">
        <f>'Emission Assumption Summary'!A250</f>
        <v/>
      </c>
      <c r="B250" s="11" t="str">
        <f>IF(A250="","",'Summary Sheet'!X250)</f>
        <v/>
      </c>
      <c r="C250" s="10" t="str">
        <f>IF(A250="","",C249+(C249*Assumptions!$B$17))</f>
        <v/>
      </c>
      <c r="D250" s="8" t="str">
        <f>IF(A250="","",D249+(D249*Assumptions!$B$11))</f>
        <v/>
      </c>
      <c r="E250" s="12" t="str">
        <f t="shared" si="3"/>
        <v/>
      </c>
    </row>
    <row r="251" spans="1:5" x14ac:dyDescent="0.3">
      <c r="A251" t="str">
        <f>'Emission Assumption Summary'!A251</f>
        <v/>
      </c>
      <c r="B251" s="11" t="str">
        <f>IF(A251="","",'Summary Sheet'!X251)</f>
        <v/>
      </c>
      <c r="C251" s="10" t="str">
        <f>IF(A251="","",C250+(C250*Assumptions!$B$17))</f>
        <v/>
      </c>
      <c r="D251" s="8" t="str">
        <f>IF(A251="","",D250+(D250*Assumptions!$B$11))</f>
        <v/>
      </c>
      <c r="E251" s="12" t="str">
        <f t="shared" si="3"/>
        <v/>
      </c>
    </row>
    <row r="252" spans="1:5" x14ac:dyDescent="0.3">
      <c r="A252" t="str">
        <f>'Emission Assumption Summary'!A252</f>
        <v/>
      </c>
      <c r="B252" s="11" t="str">
        <f>IF(A252="","",'Summary Sheet'!X252)</f>
        <v/>
      </c>
      <c r="C252" s="10" t="str">
        <f>IF(A252="","",C251+(C251*Assumptions!$B$17))</f>
        <v/>
      </c>
      <c r="D252" s="8" t="str">
        <f>IF(A252="","",D251+(D251*Assumptions!$B$11))</f>
        <v/>
      </c>
      <c r="E252" s="12" t="str">
        <f t="shared" si="3"/>
        <v/>
      </c>
    </row>
    <row r="253" spans="1:5" x14ac:dyDescent="0.3">
      <c r="A253" t="str">
        <f>'Emission Assumption Summary'!A253</f>
        <v/>
      </c>
      <c r="B253" s="11" t="str">
        <f>IF(A253="","",'Summary Sheet'!X253)</f>
        <v/>
      </c>
      <c r="C253" s="10" t="str">
        <f>IF(A253="","",C252+(C252*Assumptions!$B$17))</f>
        <v/>
      </c>
      <c r="D253" s="8" t="str">
        <f>IF(A253="","",D252+(D252*Assumptions!$B$11))</f>
        <v/>
      </c>
      <c r="E253" s="12" t="str">
        <f t="shared" si="3"/>
        <v/>
      </c>
    </row>
    <row r="254" spans="1:5" x14ac:dyDescent="0.3">
      <c r="A254" t="str">
        <f>'Emission Assumption Summary'!A254</f>
        <v/>
      </c>
      <c r="B254" s="11" t="str">
        <f>IF(A254="","",'Summary Sheet'!X254)</f>
        <v/>
      </c>
      <c r="C254" s="10" t="str">
        <f>IF(A254="","",C253+(C253*Assumptions!$B$17))</f>
        <v/>
      </c>
      <c r="D254" s="8" t="str">
        <f>IF(A254="","",D253+(D253*Assumptions!$B$11))</f>
        <v/>
      </c>
      <c r="E254" s="12" t="str">
        <f t="shared" si="3"/>
        <v/>
      </c>
    </row>
    <row r="255" spans="1:5" x14ac:dyDescent="0.3">
      <c r="A255" t="str">
        <f>'Emission Assumption Summary'!A255</f>
        <v/>
      </c>
      <c r="B255" s="11" t="str">
        <f>IF(A255="","",'Summary Sheet'!X255)</f>
        <v/>
      </c>
      <c r="C255" s="10" t="str">
        <f>IF(A255="","",C254+(C254*Assumptions!$B$17))</f>
        <v/>
      </c>
      <c r="D255" s="8" t="str">
        <f>IF(A255="","",D254+(D254*Assumptions!$B$11))</f>
        <v/>
      </c>
      <c r="E255" s="12" t="str">
        <f t="shared" si="3"/>
        <v/>
      </c>
    </row>
    <row r="256" spans="1:5" x14ac:dyDescent="0.3">
      <c r="A256" t="str">
        <f>'Emission Assumption Summary'!A256</f>
        <v/>
      </c>
      <c r="B256" s="11" t="str">
        <f>IF(A256="","",'Summary Sheet'!X256)</f>
        <v/>
      </c>
      <c r="C256" s="10" t="str">
        <f>IF(A256="","",C255+(C255*Assumptions!$B$17))</f>
        <v/>
      </c>
      <c r="D256" s="8" t="str">
        <f>IF(A256="","",D255+(D255*Assumptions!$B$11))</f>
        <v/>
      </c>
      <c r="E256" s="12" t="str">
        <f t="shared" si="3"/>
        <v/>
      </c>
    </row>
    <row r="257" spans="1:5" x14ac:dyDescent="0.3">
      <c r="A257" t="str">
        <f>'Emission Assumption Summary'!A257</f>
        <v/>
      </c>
      <c r="B257" s="11" t="str">
        <f>IF(A257="","",'Summary Sheet'!X257)</f>
        <v/>
      </c>
      <c r="C257" s="10" t="str">
        <f>IF(A257="","",C256+(C256*Assumptions!$B$17))</f>
        <v/>
      </c>
      <c r="D257" s="8" t="str">
        <f>IF(A257="","",D256+(D256*Assumptions!$B$11))</f>
        <v/>
      </c>
      <c r="E257" s="12" t="str">
        <f t="shared" si="3"/>
        <v/>
      </c>
    </row>
    <row r="258" spans="1:5" x14ac:dyDescent="0.3">
      <c r="A258" t="str">
        <f>'Emission Assumption Summary'!A258</f>
        <v/>
      </c>
      <c r="B258" s="11" t="str">
        <f>IF(A258="","",'Summary Sheet'!X258)</f>
        <v/>
      </c>
      <c r="C258" s="10" t="str">
        <f>IF(A258="","",C257+(C257*Assumptions!$B$17))</f>
        <v/>
      </c>
      <c r="D258" s="8" t="str">
        <f>IF(A258="","",D257+(D257*Assumptions!$B$11))</f>
        <v/>
      </c>
    </row>
    <row r="259" spans="1:5" x14ac:dyDescent="0.3">
      <c r="A259" t="str">
        <f>'Emission Assumption Summary'!A259</f>
        <v/>
      </c>
      <c r="B259" s="11" t="str">
        <f>IF(A259="","",'Summary Sheet'!X259)</f>
        <v/>
      </c>
      <c r="C259" s="10" t="str">
        <f>IF(A259="","",C258+(C258*Assumptions!$B$17))</f>
        <v/>
      </c>
      <c r="D259" s="8" t="str">
        <f>IF(A259="","",D258+(D258*Assumptions!$B$11))</f>
        <v/>
      </c>
    </row>
    <row r="260" spans="1:5" x14ac:dyDescent="0.3">
      <c r="A260" t="str">
        <f>'Emission Assumption Summary'!A260</f>
        <v/>
      </c>
      <c r="B260" s="11" t="str">
        <f>IF(A260="","",'Summary Sheet'!X260)</f>
        <v/>
      </c>
      <c r="C260" s="10" t="str">
        <f>IF(A260="","",C259+(C259*Assumptions!$B$17))</f>
        <v/>
      </c>
      <c r="D260" s="8" t="str">
        <f>IF(A260="","",D259+(D259*Assumptions!$B$11))</f>
        <v/>
      </c>
    </row>
    <row r="261" spans="1:5" x14ac:dyDescent="0.3">
      <c r="A261" t="str">
        <f>'Emission Assumption Summary'!A261</f>
        <v/>
      </c>
      <c r="B261" s="11" t="str">
        <f>IF(A261="","",'Summary Sheet'!X261)</f>
        <v/>
      </c>
      <c r="C261" s="10" t="str">
        <f>IF(A261="","",C260+(C260*Assumptions!$B$17))</f>
        <v/>
      </c>
      <c r="D261" s="8" t="str">
        <f>IF(A261="","",D260+(D260*Assumptions!$B$11))</f>
        <v/>
      </c>
    </row>
    <row r="262" spans="1:5" x14ac:dyDescent="0.3">
      <c r="A262" t="str">
        <f>'Emission Assumption Summary'!A262</f>
        <v/>
      </c>
      <c r="B262" s="11" t="str">
        <f>IF(A262="","",'Summary Sheet'!X262)</f>
        <v/>
      </c>
      <c r="C262" s="10" t="str">
        <f>IF(A262="","",C261+(C261*Assumptions!$B$17))</f>
        <v/>
      </c>
      <c r="D262" s="8" t="str">
        <f>IF(A262="","",D261+(D261*Assumptions!$B$11))</f>
        <v/>
      </c>
    </row>
    <row r="263" spans="1:5" x14ac:dyDescent="0.3">
      <c r="A263" t="str">
        <f>'Emission Assumption Summary'!A263</f>
        <v/>
      </c>
      <c r="B263" s="11" t="str">
        <f>IF(A263="","",'Summary Sheet'!X263)</f>
        <v/>
      </c>
      <c r="C263" s="10" t="str">
        <f>IF(A263="","",C262+(C262*Assumptions!$B$17))</f>
        <v/>
      </c>
      <c r="D263" s="8" t="str">
        <f>IF(A263="","",D262+(D262*Assumptions!$B$11))</f>
        <v/>
      </c>
    </row>
    <row r="264" spans="1:5" x14ac:dyDescent="0.3">
      <c r="A264" t="str">
        <f>'Emission Assumption Summary'!A264</f>
        <v/>
      </c>
      <c r="B264" s="11" t="str">
        <f>IF(A264="","",'Summary Sheet'!X264)</f>
        <v/>
      </c>
      <c r="C264" s="10" t="str">
        <f>IF(A264="","",C263+(C263*Assumptions!$B$17))</f>
        <v/>
      </c>
      <c r="D264" s="8" t="str">
        <f>IF(A264="","",D263+(D263*Assumptions!$B$11))</f>
        <v/>
      </c>
    </row>
    <row r="265" spans="1:5" x14ac:dyDescent="0.3">
      <c r="A265" t="str">
        <f>'Emission Assumption Summary'!A265</f>
        <v/>
      </c>
      <c r="B265" s="11" t="str">
        <f>IF(A265="","",'Summary Sheet'!X265)</f>
        <v/>
      </c>
      <c r="C265" s="10" t="str">
        <f>IF(A265="","",C264+(C264*Assumptions!$B$17))</f>
        <v/>
      </c>
      <c r="D265" s="8" t="str">
        <f>IF(A265="","",D264+(D264*Assumptions!$B$11))</f>
        <v/>
      </c>
    </row>
    <row r="266" spans="1:5" x14ac:dyDescent="0.3">
      <c r="A266" t="str">
        <f>'Emission Assumption Summary'!A266</f>
        <v/>
      </c>
      <c r="B266" s="11" t="str">
        <f>IF(A266="","",'Summary Sheet'!X266)</f>
        <v/>
      </c>
      <c r="C266" s="10" t="str">
        <f>IF(A266="","",C265+(C265*Assumptions!$B$17))</f>
        <v/>
      </c>
      <c r="D266" s="8" t="str">
        <f>IF(A266="","",D265+(D265*Assumptions!$B$11))</f>
        <v/>
      </c>
    </row>
    <row r="267" spans="1:5" x14ac:dyDescent="0.3">
      <c r="A267" t="str">
        <f>'Emission Assumption Summary'!A267</f>
        <v/>
      </c>
      <c r="B267" s="11" t="str">
        <f>IF(A267="","",'Summary Sheet'!X267)</f>
        <v/>
      </c>
      <c r="C267" s="10" t="str">
        <f>IF(A267="","",C266+(C266*Assumptions!$B$17))</f>
        <v/>
      </c>
      <c r="D267" s="8" t="str">
        <f>IF(A267="","",D266+(D266*Assumptions!$B$11))</f>
        <v/>
      </c>
    </row>
    <row r="268" spans="1:5" x14ac:dyDescent="0.3">
      <c r="A268" t="str">
        <f>'Emission Assumption Summary'!A268</f>
        <v/>
      </c>
      <c r="B268" s="11" t="str">
        <f>IF(A268="","",'Summary Sheet'!X268)</f>
        <v/>
      </c>
      <c r="C268" s="10" t="str">
        <f>IF(A268="","",C267+(C267*Assumptions!$B$17))</f>
        <v/>
      </c>
      <c r="D268" s="8" t="str">
        <f>IF(A268="","",D267+(D267*Assumptions!$B$11))</f>
        <v/>
      </c>
    </row>
    <row r="269" spans="1:5" x14ac:dyDescent="0.3">
      <c r="A269" t="str">
        <f>'Emission Assumption Summary'!A269</f>
        <v/>
      </c>
      <c r="B269" s="11" t="str">
        <f>IF(A269="","",'Summary Sheet'!X269)</f>
        <v/>
      </c>
      <c r="C269" s="10" t="str">
        <f>IF(A269="","",C268+(C268*Assumptions!$B$17))</f>
        <v/>
      </c>
      <c r="D269" s="8" t="str">
        <f>IF(A269="","",D268+(D268*Assumptions!$B$11))</f>
        <v/>
      </c>
    </row>
    <row r="270" spans="1:5" x14ac:dyDescent="0.3">
      <c r="A270" t="str">
        <f>'Emission Assumption Summary'!A270</f>
        <v/>
      </c>
      <c r="B270" s="11" t="str">
        <f>IF(A270="","",'Summary Sheet'!X270)</f>
        <v/>
      </c>
      <c r="C270" s="10" t="str">
        <f>IF(A270="","",C269+(C269*Assumptions!$B$17))</f>
        <v/>
      </c>
      <c r="D270" s="8" t="str">
        <f>IF(A270="","",D269+(D269*Assumptions!$B$11))</f>
        <v/>
      </c>
    </row>
    <row r="271" spans="1:5" x14ac:dyDescent="0.3">
      <c r="A271" t="str">
        <f>'Emission Assumption Summary'!A271</f>
        <v/>
      </c>
      <c r="C271" s="10" t="str">
        <f>IF(A271="","",C270+(C270*Assumptions!$B$17))</f>
        <v/>
      </c>
      <c r="D271" s="8" t="str">
        <f>IF(A271="","",D270+(D270*Assumptions!$B$11))</f>
        <v/>
      </c>
    </row>
    <row r="272" spans="1:5" x14ac:dyDescent="0.3">
      <c r="A272" t="str">
        <f>'Emission Assumption Summary'!A272</f>
        <v/>
      </c>
      <c r="C272" s="10" t="str">
        <f>IF(A272="","",C271+(C271*Assumptions!$B$17))</f>
        <v/>
      </c>
      <c r="D272" s="8" t="str">
        <f>IF(A272="","",D271+(D271*Assumptions!$B$11))</f>
        <v/>
      </c>
    </row>
    <row r="273" spans="1:3" x14ac:dyDescent="0.3">
      <c r="A273" t="str">
        <f>'Emission Assumption Summary'!A273</f>
        <v/>
      </c>
      <c r="C273" s="10" t="str">
        <f>IF(A273="","",C272+(C272*Assumptions!$B$17))</f>
        <v/>
      </c>
    </row>
    <row r="274" spans="1:3" x14ac:dyDescent="0.3">
      <c r="A274" t="str">
        <f>'Emission Assumption Summary'!A274</f>
        <v/>
      </c>
      <c r="C274" s="10" t="str">
        <f>IF(A274="","",C273+(C273*Assumptions!$B$17))</f>
        <v/>
      </c>
    </row>
    <row r="275" spans="1:3" x14ac:dyDescent="0.3">
      <c r="A275" t="str">
        <f>'Emission Assumption Summary'!A275</f>
        <v/>
      </c>
    </row>
    <row r="276" spans="1:3" x14ac:dyDescent="0.3">
      <c r="A276" t="str">
        <f>'Emission Assumption Summary'!A276</f>
        <v/>
      </c>
    </row>
    <row r="277" spans="1:3" x14ac:dyDescent="0.3">
      <c r="A277" t="str">
        <f>'Emission Assumption Summary'!A277</f>
        <v/>
      </c>
    </row>
    <row r="278" spans="1:3" x14ac:dyDescent="0.3">
      <c r="A278" t="str">
        <f>'Emission Assumption Summary'!A278</f>
        <v/>
      </c>
    </row>
    <row r="279" spans="1:3" x14ac:dyDescent="0.3">
      <c r="A279" t="str">
        <f>'Emission Assumption Summary'!A279</f>
        <v/>
      </c>
    </row>
    <row r="280" spans="1:3" x14ac:dyDescent="0.3">
      <c r="A280" t="str">
        <f>'Emission Assumption Summary'!A280</f>
        <v/>
      </c>
    </row>
    <row r="281" spans="1:3" x14ac:dyDescent="0.3">
      <c r="A281" t="str">
        <f>'Emission Assumption Summary'!A281</f>
        <v/>
      </c>
    </row>
    <row r="282" spans="1:3" x14ac:dyDescent="0.3">
      <c r="A282" t="str">
        <f>'Emission Assumption Summary'!A282</f>
        <v/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workbookViewId="0">
      <selection activeCell="B3" sqref="B3"/>
    </sheetView>
  </sheetViews>
  <sheetFormatPr defaultRowHeight="14.4" x14ac:dyDescent="0.3"/>
  <cols>
    <col min="2" max="2" width="17.5546875" customWidth="1"/>
    <col min="3" max="3" width="18.5546875" customWidth="1"/>
    <col min="4" max="4" width="15.109375" customWidth="1"/>
    <col min="5" max="5" width="12.5546875" customWidth="1"/>
  </cols>
  <sheetData>
    <row r="1" spans="1:5" x14ac:dyDescent="0.3">
      <c r="A1" t="s">
        <v>0</v>
      </c>
      <c r="B1" t="s">
        <v>47</v>
      </c>
      <c r="C1" t="s">
        <v>12</v>
      </c>
      <c r="D1" t="s">
        <v>48</v>
      </c>
      <c r="E1" s="17" t="s">
        <v>52</v>
      </c>
    </row>
    <row r="2" spans="1:5" x14ac:dyDescent="0.3">
      <c r="A2">
        <f>'Emission Assumption Summary'!A2</f>
        <v>2012</v>
      </c>
      <c r="B2" s="11">
        <f>IF(A2="","",'Summary Sheet'!Z2)</f>
        <v>5586.796800000001</v>
      </c>
      <c r="C2" s="10">
        <f>'[2]LPG Fleet'!$D$2</f>
        <v>12865.052117163093</v>
      </c>
      <c r="D2" s="8">
        <f>'[2]LPG Fleet'!$F$2</f>
        <v>14.75</v>
      </c>
      <c r="E2" s="10">
        <f>IF(A2="","",(('Emissions Factors'!$B$6/'LPG Vehicles'!D2)*(B2*C2))/10^6)</f>
        <v>28213.760086779668</v>
      </c>
    </row>
    <row r="3" spans="1:5" x14ac:dyDescent="0.3">
      <c r="A3">
        <f>'Emission Assumption Summary'!A3</f>
        <v>2013</v>
      </c>
      <c r="B3" s="11">
        <f>IF(A3="","",'Summary Sheet'!Z3)</f>
        <v>5586.796800000001</v>
      </c>
      <c r="C3" s="10">
        <f>IF(A3="","",C2+(C2*Assumptions!$B$17))</f>
        <v>12768.56422628437</v>
      </c>
      <c r="D3" s="8">
        <f>IF(A3="","",D2+(D2*Assumptions!$B$11))</f>
        <v>14.75</v>
      </c>
      <c r="E3" s="10">
        <f>IF(A3="","",(('Emissions Factors'!$B$6/'LPG Vehicles'!D3)*(B3*C3))/10^6)</f>
        <v>28002.156886128818</v>
      </c>
    </row>
    <row r="4" spans="1:5" x14ac:dyDescent="0.3">
      <c r="A4">
        <f>'Emission Assumption Summary'!A4</f>
        <v>2014</v>
      </c>
      <c r="B4" s="11">
        <f>IF(A4="","",'Summary Sheet'!Z4)</f>
        <v>5586.796800000001</v>
      </c>
      <c r="C4" s="10">
        <f>IF(A4="","",C3+(C3*Assumptions!$B$17))</f>
        <v>12672.799994587238</v>
      </c>
      <c r="D4" s="8">
        <f>IF(A4="","",D3+(D3*Assumptions!$B$11))</f>
        <v>14.75</v>
      </c>
      <c r="E4" s="10">
        <f>IF(A4="","",(('Emissions Factors'!$B$6/'LPG Vehicles'!D4)*(B4*C4))/10^6)</f>
        <v>27792.140709482854</v>
      </c>
    </row>
    <row r="5" spans="1:5" x14ac:dyDescent="0.3">
      <c r="A5">
        <f>'Emission Assumption Summary'!A5</f>
        <v>2015</v>
      </c>
      <c r="B5" s="11">
        <f>IF(A5="","",'Summary Sheet'!Z5)</f>
        <v>5586.796800000001</v>
      </c>
      <c r="C5" s="10">
        <f>IF(A5="","",C4+(C4*Assumptions!$B$17))</f>
        <v>12577.753994627834</v>
      </c>
      <c r="D5" s="8">
        <f>IF(A5="","",D4+(D4*Assumptions!$B$11))</f>
        <v>14.75</v>
      </c>
      <c r="E5" s="10">
        <f>IF(A5="","",(('Emissions Factors'!$B$6/'LPG Vehicles'!D5)*(B5*C5))/10^6)</f>
        <v>27583.69965416173</v>
      </c>
    </row>
    <row r="6" spans="1:5" x14ac:dyDescent="0.3">
      <c r="A6">
        <f>'Emission Assumption Summary'!A6</f>
        <v>2016</v>
      </c>
      <c r="B6" s="11">
        <f>IF(A6="","",'Summary Sheet'!Z6)</f>
        <v>5586.796800000001</v>
      </c>
      <c r="C6" s="10">
        <f>IF(A6="","",C5+(C5*Assumptions!$B$17))</f>
        <v>12483.420839668124</v>
      </c>
      <c r="D6" s="8">
        <f>IF(A6="","",D5+(D5*Assumptions!$B$11))</f>
        <v>14.75</v>
      </c>
      <c r="E6" s="10">
        <f>IF(A6="","",(('Emissions Factors'!$B$6/'LPG Vehicles'!D6)*(B6*C6))/10^6)</f>
        <v>27376.821906755515</v>
      </c>
    </row>
    <row r="7" spans="1:5" x14ac:dyDescent="0.3">
      <c r="A7">
        <f>'Emission Assumption Summary'!A7</f>
        <v>2017</v>
      </c>
      <c r="B7" s="11">
        <f>IF(A7="","",'Summary Sheet'!Z7)</f>
        <v>5586.796800000001</v>
      </c>
      <c r="C7" s="10">
        <f>IF(A7="","",C6+(C6*Assumptions!$B$17))</f>
        <v>12389.795183370614</v>
      </c>
      <c r="D7" s="8">
        <f>IF(A7="","",D6+(D6*Assumptions!$B$11))</f>
        <v>14.75</v>
      </c>
      <c r="E7" s="10">
        <f>IF(A7="","",(('Emissions Factors'!$B$6/'LPG Vehicles'!D7)*(B7*C7))/10^6)</f>
        <v>27171.495742454856</v>
      </c>
    </row>
    <row r="8" spans="1:5" x14ac:dyDescent="0.3">
      <c r="A8">
        <f>'Emission Assumption Summary'!A8</f>
        <v>2018</v>
      </c>
      <c r="B8" s="11">
        <f>IF(A8="","",'Summary Sheet'!Z8)</f>
        <v>5586.796800000001</v>
      </c>
      <c r="C8" s="10">
        <f>IF(A8="","",C7+(C7*Assumptions!$B$17))</f>
        <v>12296.871719495335</v>
      </c>
      <c r="D8" s="8">
        <f>IF(A8="","",D7+(D7*Assumptions!$B$11))</f>
        <v>14.75</v>
      </c>
      <c r="E8" s="10">
        <f>IF(A8="","",(('Emissions Factors'!$B$6/'LPG Vehicles'!D8)*(B8*C8))/10^6)</f>
        <v>26967.709524386439</v>
      </c>
    </row>
    <row r="9" spans="1:5" x14ac:dyDescent="0.3">
      <c r="A9">
        <f>'Emission Assumption Summary'!A9</f>
        <v>2019</v>
      </c>
      <c r="B9" s="11">
        <f>IF(A9="","",'Summary Sheet'!Z9)</f>
        <v>5586.796800000001</v>
      </c>
      <c r="C9" s="10">
        <f>IF(A9="","",C8+(C8*Assumptions!$B$17))</f>
        <v>12204.64518159912</v>
      </c>
      <c r="D9" s="8">
        <f>IF(A9="","",D8+(D8*Assumptions!$B$11))</f>
        <v>14.75</v>
      </c>
      <c r="E9" s="10">
        <f>IF(A9="","",(('Emissions Factors'!$B$6/'LPG Vehicles'!D9)*(B9*C9))/10^6)</f>
        <v>26765.451702953545</v>
      </c>
    </row>
    <row r="10" spans="1:5" x14ac:dyDescent="0.3">
      <c r="A10">
        <f>'Emission Assumption Summary'!A10</f>
        <v>2020</v>
      </c>
      <c r="B10" s="11">
        <f>IF(A10="","",'Summary Sheet'!Z10)</f>
        <v>5586.796800000001</v>
      </c>
      <c r="C10" s="10">
        <f>IF(A10="","",C9+(C9*Assumptions!$B$17))</f>
        <v>12113.110342737127</v>
      </c>
      <c r="D10" s="8">
        <f>IF(A10="","",D9+(D9*Assumptions!$B$11))</f>
        <v>14.75</v>
      </c>
      <c r="E10" s="10">
        <f>IF(A10="","",(('Emissions Factors'!$B$6/'LPG Vehicles'!D10)*(B10*C10))/10^6)</f>
        <v>26564.710815181395</v>
      </c>
    </row>
    <row r="11" spans="1:5" x14ac:dyDescent="0.3">
      <c r="A11">
        <f>'Emission Assumption Summary'!A11</f>
        <v>2021</v>
      </c>
      <c r="B11" s="11">
        <f>IF(A11="","",'Summary Sheet'!Z11)</f>
        <v>5586.796800000001</v>
      </c>
      <c r="C11" s="10">
        <f>IF(A11="","",C10+(C10*Assumptions!$B$17))</f>
        <v>12022.262015166598</v>
      </c>
      <c r="D11" s="8">
        <f>IF(A11="","",D10+(D10*Assumptions!$B$11))</f>
        <v>14.75</v>
      </c>
      <c r="E11" s="10">
        <f>IF(A11="","",(('Emissions Factors'!$B$6/'LPG Vehicles'!D11)*(B11*C11))/10^6)</f>
        <v>26365.47548406753</v>
      </c>
    </row>
    <row r="12" spans="1:5" x14ac:dyDescent="0.3">
      <c r="A12">
        <f>'Emission Assumption Summary'!A12</f>
        <v>2022</v>
      </c>
      <c r="B12" s="11">
        <f>IF(A12="","",'Summary Sheet'!Z12)</f>
        <v>5586.796800000001</v>
      </c>
      <c r="C12" s="10">
        <f>IF(A12="","",C11+(C11*Assumptions!$B$17))</f>
        <v>11932.095050052849</v>
      </c>
      <c r="D12" s="8">
        <f>IF(A12="","",D11+(D11*Assumptions!$B$11))</f>
        <v>14.75</v>
      </c>
      <c r="E12" s="10">
        <f>IF(A12="","",(('Emissions Factors'!$B$6/'LPG Vehicles'!D12)*(B12*C12))/10^6)</f>
        <v>26167.734417937027</v>
      </c>
    </row>
    <row r="13" spans="1:5" x14ac:dyDescent="0.3">
      <c r="A13">
        <f>'Emission Assumption Summary'!A13</f>
        <v>2023</v>
      </c>
      <c r="B13" s="11">
        <f>IF(A13="","",'Summary Sheet'!Z13)</f>
        <v>5586.796800000001</v>
      </c>
      <c r="C13" s="10">
        <f>IF(A13="","",C12+(C12*Assumptions!$B$17))</f>
        <v>11842.604337177452</v>
      </c>
      <c r="D13" s="8">
        <f>IF(A13="","",D12+(D12*Assumptions!$B$11))</f>
        <v>14.75</v>
      </c>
      <c r="E13" s="10">
        <f>IF(A13="","",(('Emissions Factors'!$B$6/'LPG Vehicles'!D13)*(B13*C13))/10^6)</f>
        <v>25971.476409802497</v>
      </c>
    </row>
    <row r="14" spans="1:5" x14ac:dyDescent="0.3">
      <c r="A14">
        <f>'Emission Assumption Summary'!A14</f>
        <v>2024</v>
      </c>
      <c r="B14" s="11">
        <f>IF(A14="","",'Summary Sheet'!Z14)</f>
        <v>5586.796800000001</v>
      </c>
      <c r="C14" s="10">
        <f>IF(A14="","",C13+(C13*Assumptions!$B$17))</f>
        <v>11753.784804648622</v>
      </c>
      <c r="D14" s="8">
        <f>IF(A14="","",D13+(D13*Assumptions!$B$11))</f>
        <v>14.75</v>
      </c>
      <c r="E14" s="10">
        <f>IF(A14="","",(('Emissions Factors'!$B$6/'LPG Vehicles'!D14)*(B14*C14))/10^6)</f>
        <v>25776.690336728978</v>
      </c>
    </row>
    <row r="15" spans="1:5" x14ac:dyDescent="0.3">
      <c r="A15">
        <f>'Emission Assumption Summary'!A15</f>
        <v>2025</v>
      </c>
      <c r="B15" s="11">
        <f>IF(A15="","",'Summary Sheet'!Z15)</f>
        <v>5586.796800000001</v>
      </c>
      <c r="C15" s="10">
        <f>IF(A15="","",C14+(C14*Assumptions!$B$17))</f>
        <v>11665.631418613757</v>
      </c>
      <c r="D15" s="8">
        <f>IF(A15="","",D14+(D14*Assumptions!$B$11))</f>
        <v>14.75</v>
      </c>
      <c r="E15" s="10">
        <f>IF(A15="","",(('Emissions Factors'!$B$6/'LPG Vehicles'!D15)*(B15*C15))/10^6)</f>
        <v>25583.365159203509</v>
      </c>
    </row>
    <row r="16" spans="1:5" x14ac:dyDescent="0.3">
      <c r="A16">
        <f>'Emission Assumption Summary'!A16</f>
        <v>2026</v>
      </c>
      <c r="B16" s="11">
        <f>IF(A16="","",'Summary Sheet'!Z16)</f>
        <v>5586.796800000001</v>
      </c>
      <c r="C16" s="10">
        <f>IF(A16="","",C15+(C15*Assumptions!$B$17))</f>
        <v>11578.139182974153</v>
      </c>
      <c r="D16" s="8">
        <f>IF(A16="","",D15+(D15*Assumptions!$B$11))</f>
        <v>14.75</v>
      </c>
      <c r="E16" s="10">
        <f>IF(A16="","",(('Emissions Factors'!$B$6/'LPG Vehicles'!D16)*(B16*C16))/10^6)</f>
        <v>25391.489920509488</v>
      </c>
    </row>
    <row r="17" spans="1:5" x14ac:dyDescent="0.3">
      <c r="A17">
        <f>'Emission Assumption Summary'!A17</f>
        <v>2027</v>
      </c>
      <c r="B17" s="11">
        <f>IF(A17="","",'Summary Sheet'!Z17)</f>
        <v>5586.796800000001</v>
      </c>
      <c r="C17" s="10">
        <f>IF(A17="","",C16+(C16*Assumptions!$B$17))</f>
        <v>11491.303139101847</v>
      </c>
      <c r="D17" s="8">
        <f>IF(A17="","",D16+(D16*Assumptions!$B$11))</f>
        <v>14.75</v>
      </c>
      <c r="E17" s="10">
        <f>IF(A17="","",(('Emissions Factors'!$B$6/'LPG Vehicles'!D17)*(B17*C17))/10^6)</f>
        <v>25201.053746105663</v>
      </c>
    </row>
    <row r="18" spans="1:5" x14ac:dyDescent="0.3">
      <c r="A18">
        <f>'Emission Assumption Summary'!A18</f>
        <v>2028</v>
      </c>
      <c r="B18" s="11">
        <f>IF(A18="","",'Summary Sheet'!Z18)</f>
        <v>5586.796800000001</v>
      </c>
      <c r="C18" s="10">
        <f>IF(A18="","",C17+(C17*Assumptions!$B$17))</f>
        <v>11405.118365558583</v>
      </c>
      <c r="D18" s="8">
        <f>IF(A18="","",D17+(D17*Assumptions!$B$11))</f>
        <v>14.75</v>
      </c>
      <c r="E18" s="10">
        <f>IF(A18="","",(('Emissions Factors'!$B$6/'LPG Vehicles'!D18)*(B18*C18))/10^6)</f>
        <v>25012.04584300987</v>
      </c>
    </row>
    <row r="19" spans="1:5" x14ac:dyDescent="0.3">
      <c r="A19">
        <f>'Emission Assumption Summary'!A19</f>
        <v>2029</v>
      </c>
      <c r="B19" s="11">
        <f>IF(A19="","",'Summary Sheet'!Z19)</f>
        <v>5586.796800000001</v>
      </c>
      <c r="C19" s="10">
        <f>IF(A19="","",C18+(C18*Assumptions!$B$17))</f>
        <v>11319.579977816893</v>
      </c>
      <c r="D19" s="8">
        <f>IF(A19="","",D18+(D18*Assumptions!$B$11))</f>
        <v>14.75</v>
      </c>
      <c r="E19" s="10">
        <f>IF(A19="","",(('Emissions Factors'!$B$6/'LPG Vehicles'!D19)*(B19*C19))/10^6)</f>
        <v>24824.455499187294</v>
      </c>
    </row>
    <row r="20" spans="1:5" x14ac:dyDescent="0.3">
      <c r="A20">
        <f>'Emission Assumption Summary'!A20</f>
        <v>2030</v>
      </c>
      <c r="B20" s="11">
        <f>IF(A20="","",'Summary Sheet'!Z20)</f>
        <v>5586.796800000001</v>
      </c>
      <c r="C20" s="10">
        <f>IF(A20="","",C19+(C19*Assumptions!$B$17))</f>
        <v>11234.683127983266</v>
      </c>
      <c r="D20" s="8">
        <f>IF(A20="","",D19+(D19*Assumptions!$B$11))</f>
        <v>14.75</v>
      </c>
      <c r="E20" s="10">
        <f>IF(A20="","",(('Emissions Factors'!$B$6/'LPG Vehicles'!D20)*(B20*C20))/10^6)</f>
        <v>24638.272082943389</v>
      </c>
    </row>
    <row r="21" spans="1:5" x14ac:dyDescent="0.3">
      <c r="A21">
        <f>'Emission Assumption Summary'!A21</f>
        <v>2031</v>
      </c>
      <c r="B21" s="11">
        <f>IF(A21="","",'Summary Sheet'!Z21)</f>
        <v>5586.796800000001</v>
      </c>
      <c r="C21" s="10">
        <f>IF(A21="","",C20+(C20*Assumptions!$B$17))</f>
        <v>11150.423004523391</v>
      </c>
      <c r="D21" s="8">
        <f>IF(A21="","",D20+(D20*Assumptions!$B$11))</f>
        <v>14.75</v>
      </c>
      <c r="E21" s="10">
        <f>IF(A21="","",(('Emissions Factors'!$B$6/'LPG Vehicles'!D21)*(B21*C21))/10^6)</f>
        <v>24453.48504232131</v>
      </c>
    </row>
    <row r="22" spans="1:5" x14ac:dyDescent="0.3">
      <c r="A22">
        <f>'Emission Assumption Summary'!A22</f>
        <v>2032</v>
      </c>
      <c r="B22" s="11">
        <f>IF(A22="","",'Summary Sheet'!Z22)</f>
        <v>5586.796800000001</v>
      </c>
      <c r="C22" s="10">
        <f>IF(A22="","",C21+(C21*Assumptions!$B$17))</f>
        <v>11066.794831989466</v>
      </c>
      <c r="D22" s="8">
        <f>IF(A22="","",D21+(D21*Assumptions!$B$11))</f>
        <v>14.75</v>
      </c>
      <c r="E22" s="10">
        <f>IF(A22="","",(('Emissions Factors'!$B$6/'LPG Vehicles'!D22)*(B22*C22))/10^6)</f>
        <v>24270.083904503903</v>
      </c>
    </row>
    <row r="23" spans="1:5" x14ac:dyDescent="0.3">
      <c r="A23">
        <f>'Emission Assumption Summary'!A23</f>
        <v>2033</v>
      </c>
      <c r="B23" s="11">
        <f>IF(A23="","",'Summary Sheet'!Z23)</f>
        <v>5586.796800000001</v>
      </c>
      <c r="C23" s="10">
        <f>IF(A23="","",C22+(C22*Assumptions!$B$17))</f>
        <v>10983.793870749545</v>
      </c>
      <c r="D23" s="8">
        <f>IF(A23="","",D22+(D22*Assumptions!$B$11))</f>
        <v>14.75</v>
      </c>
      <c r="E23" s="10">
        <f>IF(A23="","",(('Emissions Factors'!$B$6/'LPG Vehicles'!D23)*(B23*C23))/10^6)</f>
        <v>24088.058275220123</v>
      </c>
    </row>
    <row r="24" spans="1:5" x14ac:dyDescent="0.3">
      <c r="A24">
        <f>'Emission Assumption Summary'!A24</f>
        <v>2034</v>
      </c>
      <c r="B24" s="11">
        <f>IF(A24="","",'Summary Sheet'!Z24)</f>
        <v>5586.796800000001</v>
      </c>
      <c r="C24" s="10">
        <f>IF(A24="","",C23+(C23*Assumptions!$B$17))</f>
        <v>10901.415416718923</v>
      </c>
      <c r="D24" s="8">
        <f>IF(A24="","",D23+(D23*Assumptions!$B$11))</f>
        <v>14.75</v>
      </c>
      <c r="E24" s="10">
        <f>IF(A24="","",(('Emissions Factors'!$B$6/'LPG Vehicles'!D24)*(B24*C24))/10^6)</f>
        <v>23907.397838155975</v>
      </c>
    </row>
    <row r="25" spans="1:5" x14ac:dyDescent="0.3">
      <c r="A25">
        <f>'Emission Assumption Summary'!A25</f>
        <v>2035</v>
      </c>
      <c r="B25" s="11">
        <f>IF(A25="","",'Summary Sheet'!Z25)</f>
        <v>5586.796800000001</v>
      </c>
      <c r="C25" s="10">
        <f>IF(A25="","",C24+(C24*Assumptions!$B$17))</f>
        <v>10819.654801093531</v>
      </c>
      <c r="D25" s="8">
        <f>IF(A25="","",D24+(D24*Assumptions!$B$11))</f>
        <v>14.75</v>
      </c>
      <c r="E25" s="10">
        <f>IF(A25="","",(('Emissions Factors'!$B$6/'LPG Vehicles'!D25)*(B25*C25))/10^6)</f>
        <v>23728.092354369805</v>
      </c>
    </row>
    <row r="26" spans="1:5" x14ac:dyDescent="0.3">
      <c r="A26">
        <f>'Emission Assumption Summary'!A26</f>
        <v>2036</v>
      </c>
      <c r="B26" s="11">
        <f>IF(A26="","",'Summary Sheet'!Z26)</f>
        <v>5586.796800000001</v>
      </c>
      <c r="C26" s="10">
        <f>IF(A26="","",C25+(C25*Assumptions!$B$17))</f>
        <v>10738.507390085329</v>
      </c>
      <c r="D26" s="8">
        <f>IF(A26="","",D25+(D25*Assumptions!$B$11))</f>
        <v>14.75</v>
      </c>
      <c r="E26" s="10">
        <f>IF(A26="","",(('Emissions Factors'!$B$6/'LPG Vehicles'!D26)*(B26*C26))/10^6)</f>
        <v>23550.131661712032</v>
      </c>
    </row>
    <row r="27" spans="1:5" x14ac:dyDescent="0.3">
      <c r="A27">
        <f>'Emission Assumption Summary'!A27</f>
        <v>2037</v>
      </c>
      <c r="B27" s="11">
        <f>IF(A27="","",'Summary Sheet'!Z27)</f>
        <v>5586.796800000001</v>
      </c>
      <c r="C27" s="10">
        <f>IF(A27="","",C26+(C26*Assumptions!$B$17))</f>
        <v>10657.968584659689</v>
      </c>
      <c r="D27" s="8">
        <f>IF(A27="","",D26+(D26*Assumptions!$B$11))</f>
        <v>14.75</v>
      </c>
      <c r="E27" s="10">
        <f>IF(A27="","",(('Emissions Factors'!$B$6/'LPG Vehicles'!D27)*(B27*C27))/10^6)</f>
        <v>23373.505674249191</v>
      </c>
    </row>
    <row r="28" spans="1:5" x14ac:dyDescent="0.3">
      <c r="A28">
        <f>'Emission Assumption Summary'!A28</f>
        <v>2038</v>
      </c>
      <c r="B28" s="11">
        <f>IF(A28="","",'Summary Sheet'!Z28)</f>
        <v>5586.796800000001</v>
      </c>
      <c r="C28" s="10">
        <f>IF(A28="","",C27+(C27*Assumptions!$B$17))</f>
        <v>10578.033820274743</v>
      </c>
      <c r="D28" s="8">
        <f>IF(A28="","",D27+(D27*Assumptions!$B$11))</f>
        <v>14.75</v>
      </c>
      <c r="E28" s="10">
        <f>IF(A28="","",(('Emissions Factors'!$B$6/'LPG Vehicles'!D28)*(B28*C28))/10^6)</f>
        <v>23198.204381692321</v>
      </c>
    </row>
    <row r="29" spans="1:5" x14ac:dyDescent="0.3">
      <c r="A29">
        <f>'Emission Assumption Summary'!A29</f>
        <v>2039</v>
      </c>
      <c r="B29" s="11">
        <f>IF(A29="","",'Summary Sheet'!Z29)</f>
        <v>5586.796800000001</v>
      </c>
      <c r="C29" s="10">
        <f>IF(A29="","",C28+(C28*Assumptions!$B$17))</f>
        <v>10498.698566622683</v>
      </c>
      <c r="D29" s="8">
        <f>IF(A29="","",D28+(D28*Assumptions!$B$11))</f>
        <v>14.75</v>
      </c>
      <c r="E29" s="10">
        <f>IF(A29="","",(('Emissions Factors'!$B$6/'LPG Vehicles'!D29)*(B29*C29))/10^6)</f>
        <v>23024.21784882963</v>
      </c>
    </row>
    <row r="30" spans="1:5" x14ac:dyDescent="0.3">
      <c r="A30">
        <f>'Emission Assumption Summary'!A30</f>
        <v>2040</v>
      </c>
      <c r="B30" s="11">
        <f>IF(A30="","",'Summary Sheet'!Z30)</f>
        <v>5586.796800000001</v>
      </c>
      <c r="C30" s="10">
        <f>IF(A30="","",C29+(C29*Assumptions!$B$17))</f>
        <v>10419.958327373013</v>
      </c>
      <c r="D30" s="8">
        <f>IF(A30="","",D29+(D29*Assumptions!$B$11))</f>
        <v>14.75</v>
      </c>
      <c r="E30" s="10">
        <f>IF(A30="","",(('Emissions Factors'!$B$6/'LPG Vehicles'!D30)*(B30*C30))/10^6)</f>
        <v>22851.536214963409</v>
      </c>
    </row>
    <row r="31" spans="1:5" x14ac:dyDescent="0.3">
      <c r="A31">
        <f>'Emission Assumption Summary'!A31</f>
        <v>2041</v>
      </c>
      <c r="B31" s="11">
        <f>IF(A31="","",'Summary Sheet'!Z31)</f>
        <v>5586.796800000001</v>
      </c>
      <c r="C31" s="10">
        <f>IF(A31="","",C30+(C30*Assumptions!$B$17))</f>
        <v>10341.808639917715</v>
      </c>
      <c r="D31" s="8">
        <f>IF(A31="","",D30+(D30*Assumptions!$B$11))</f>
        <v>14.75</v>
      </c>
      <c r="E31" s="10">
        <f>IF(A31="","",(('Emissions Factors'!$B$6/'LPG Vehicles'!D31)*(B31*C31))/10^6)</f>
        <v>22680.149693351184</v>
      </c>
    </row>
    <row r="32" spans="1:5" x14ac:dyDescent="0.3">
      <c r="A32">
        <f>'Emission Assumption Summary'!A32</f>
        <v>2042</v>
      </c>
      <c r="B32" s="11">
        <f>IF(A32="","",'Summary Sheet'!Z32)</f>
        <v>5586.796800000001</v>
      </c>
      <c r="C32" s="10">
        <f>IF(A32="","",C31+(C31*Assumptions!$B$17))</f>
        <v>10264.245075118333</v>
      </c>
      <c r="D32" s="8">
        <f>IF(A32="","",D31+(D31*Assumptions!$B$11))</f>
        <v>14.75</v>
      </c>
      <c r="E32" s="10">
        <f>IF(A32="","",(('Emissions Factors'!$B$6/'LPG Vehicles'!D32)*(B32*C32))/10^6)</f>
        <v>22510.048570651052</v>
      </c>
    </row>
    <row r="33" spans="1:5" x14ac:dyDescent="0.3">
      <c r="A33">
        <f>'Emission Assumption Summary'!A33</f>
        <v>2043</v>
      </c>
      <c r="B33" s="11">
        <f>IF(A33="","",'Summary Sheet'!Z33)</f>
        <v>5586.796800000001</v>
      </c>
      <c r="C33" s="10">
        <f>IF(A33="","",C32+(C32*Assumptions!$B$17))</f>
        <v>10187.263237054945</v>
      </c>
      <c r="D33" s="8">
        <f>IF(A33="","",D32+(D32*Assumptions!$B$11))</f>
        <v>14.75</v>
      </c>
      <c r="E33" s="10">
        <f>IF(A33="","",(('Emissions Factors'!$B$6/'LPG Vehicles'!D33)*(B33*C33))/10^6)</f>
        <v>22341.223206371171</v>
      </c>
    </row>
    <row r="34" spans="1:5" x14ac:dyDescent="0.3">
      <c r="A34">
        <f>'Emission Assumption Summary'!A34</f>
        <v>2044</v>
      </c>
      <c r="B34" s="11">
        <f>IF(A34="","",'Summary Sheet'!Z34)</f>
        <v>5586.796800000001</v>
      </c>
      <c r="C34" s="10">
        <f>IF(A34="","",C33+(C33*Assumptions!$B$17))</f>
        <v>10110.858762777034</v>
      </c>
      <c r="D34" s="8">
        <f>IF(A34="","",D33+(D33*Assumptions!$B$11))</f>
        <v>14.75</v>
      </c>
      <c r="E34" s="10">
        <f>IF(A34="","",(('Emissions Factors'!$B$6/'LPG Vehicles'!D34)*(B34*C34))/10^6)</f>
        <v>22173.664032323388</v>
      </c>
    </row>
    <row r="35" spans="1:5" x14ac:dyDescent="0.3">
      <c r="A35">
        <f>'Emission Assumption Summary'!A35</f>
        <v>2045</v>
      </c>
      <c r="B35" s="11">
        <f>IF(A35="","",'Summary Sheet'!Z35)</f>
        <v>5586.796800000001</v>
      </c>
      <c r="C35" s="10">
        <f>IF(A35="","",C34+(C34*Assumptions!$B$17))</f>
        <v>10035.027322056207</v>
      </c>
      <c r="D35" s="8">
        <f>IF(A35="","",D34+(D34*Assumptions!$B$11))</f>
        <v>14.75</v>
      </c>
      <c r="E35" s="10">
        <f>IF(A35="","",(('Emissions Factors'!$B$6/'LPG Vehicles'!D35)*(B35*C35))/10^6)</f>
        <v>22007.361552080962</v>
      </c>
    </row>
    <row r="36" spans="1:5" x14ac:dyDescent="0.3">
      <c r="A36">
        <f>'Emission Assumption Summary'!A36</f>
        <v>2046</v>
      </c>
      <c r="B36" s="11">
        <f>IF(A36="","",'Summary Sheet'!Z36)</f>
        <v>5586.796800000001</v>
      </c>
      <c r="C36" s="10">
        <f>IF(A36="","",C35+(C35*Assumptions!$B$17))</f>
        <v>9959.764617140785</v>
      </c>
      <c r="D36" s="8">
        <f>IF(A36="","",D35+(D35*Assumptions!$B$11))</f>
        <v>14.75</v>
      </c>
      <c r="E36" s="10">
        <f>IF(A36="","",(('Emissions Factors'!$B$6/'LPG Vehicles'!D36)*(B36*C36))/10^6)</f>
        <v>21842.306340440355</v>
      </c>
    </row>
    <row r="37" spans="1:5" x14ac:dyDescent="0.3">
      <c r="A37">
        <f>'Emission Assumption Summary'!A37</f>
        <v>2047</v>
      </c>
      <c r="B37" s="11">
        <f>IF(A37="","",'Summary Sheet'!Z37)</f>
        <v>5586.796800000001</v>
      </c>
      <c r="C37" s="10">
        <f>IF(A37="","",C36+(C36*Assumptions!$B$17))</f>
        <v>9885.0663825122283</v>
      </c>
      <c r="D37" s="8">
        <f>IF(A37="","",D36+(D36*Assumptions!$B$11))</f>
        <v>14.75</v>
      </c>
      <c r="E37" s="10">
        <f>IF(A37="","",(('Emissions Factors'!$B$6/'LPG Vehicles'!D37)*(B37*C37))/10^6)</f>
        <v>21678.489042887049</v>
      </c>
    </row>
    <row r="38" spans="1:5" x14ac:dyDescent="0.3">
      <c r="A38">
        <f>'Emission Assumption Summary'!A38</f>
        <v>2048</v>
      </c>
      <c r="B38" s="11">
        <f>IF(A38="","",'Summary Sheet'!Z38)</f>
        <v>5586.796800000001</v>
      </c>
      <c r="C38" s="10">
        <f>IF(A38="","",C37+(C37*Assumptions!$B$17))</f>
        <v>9810.9283846433864</v>
      </c>
      <c r="D38" s="8">
        <f>IF(A38="","",D37+(D37*Assumptions!$B$11))</f>
        <v>14.75</v>
      </c>
      <c r="E38" s="10">
        <f>IF(A38="","",(('Emissions Factors'!$B$6/'LPG Vehicles'!D38)*(B38*C38))/10^6)</f>
        <v>21515.900375065394</v>
      </c>
    </row>
    <row r="39" spans="1:5" x14ac:dyDescent="0.3">
      <c r="A39">
        <f>'Emission Assumption Summary'!A39</f>
        <v>2049</v>
      </c>
      <c r="B39" s="11">
        <f>IF(A39="","",'Summary Sheet'!Z39)</f>
        <v>5586.796800000001</v>
      </c>
      <c r="C39" s="10">
        <f>IF(A39="","",C38+(C38*Assumptions!$B$17))</f>
        <v>9737.3464217585606</v>
      </c>
      <c r="D39" s="8">
        <f>IF(A39="","",D38+(D38*Assumptions!$B$11))</f>
        <v>14.75</v>
      </c>
      <c r="E39" s="10">
        <f>IF(A39="","",(('Emissions Factors'!$B$6/'LPG Vehicles'!D39)*(B39*C39))/10^6)</f>
        <v>21354.531122252407</v>
      </c>
    </row>
    <row r="40" spans="1:5" x14ac:dyDescent="0.3">
      <c r="A40">
        <f>'Emission Assumption Summary'!A40</f>
        <v>2050</v>
      </c>
      <c r="B40" s="11">
        <f>IF(A40="","",'Summary Sheet'!Z40)</f>
        <v>5586.796800000001</v>
      </c>
      <c r="C40" s="10">
        <f>IF(A40="","",C39+(C39*Assumptions!$B$17))</f>
        <v>9664.3163235953707</v>
      </c>
      <c r="D40" s="8">
        <f>IF(A40="","",D39+(D39*Assumptions!$B$11))</f>
        <v>14.75</v>
      </c>
      <c r="E40" s="10">
        <f>IF(A40="","",(('Emissions Factors'!$B$6/'LPG Vehicles'!D40)*(B40*C40))/10^6)</f>
        <v>21194.372138835512</v>
      </c>
    </row>
    <row r="41" spans="1:5" x14ac:dyDescent="0.3">
      <c r="A41" t="str">
        <f>'Emission Assumption Summary'!A41</f>
        <v/>
      </c>
      <c r="B41" s="11" t="str">
        <f>IF(A41="","",'Summary Sheet'!Z41)</f>
        <v/>
      </c>
      <c r="C41" s="10" t="str">
        <f>IF(A41="","",C40+(C40*Assumptions!$B$17))</f>
        <v/>
      </c>
      <c r="D41" s="8" t="str">
        <f>IF(A41="","",D40+(D40*Assumptions!$B$11))</f>
        <v/>
      </c>
      <c r="E41" s="10" t="str">
        <f>IF(A41="","",(('Emissions Factors'!$B$6/'LPG Vehicles'!D41)*(B41*C41))/10^6)</f>
        <v/>
      </c>
    </row>
    <row r="42" spans="1:5" x14ac:dyDescent="0.3">
      <c r="A42" t="str">
        <f>'Emission Assumption Summary'!A42</f>
        <v/>
      </c>
      <c r="B42" s="11" t="str">
        <f>IF(A42="","",'Summary Sheet'!Z42)</f>
        <v/>
      </c>
      <c r="C42" s="10" t="str">
        <f>IF(A42="","",C41+(C41*Assumptions!$B$17))</f>
        <v/>
      </c>
      <c r="D42" s="8" t="str">
        <f>IF(A42="","",D41+(D41*Assumptions!$B$11))</f>
        <v/>
      </c>
      <c r="E42" s="10" t="str">
        <f>IF(A42="","",(('Emissions Factors'!$B$6/'LPG Vehicles'!D42)*(B42*C42))/10^6)</f>
        <v/>
      </c>
    </row>
    <row r="43" spans="1:5" x14ac:dyDescent="0.3">
      <c r="A43" t="str">
        <f>'Emission Assumption Summary'!A43</f>
        <v/>
      </c>
      <c r="B43" s="11" t="str">
        <f>IF(A43="","",'Summary Sheet'!Z43)</f>
        <v/>
      </c>
      <c r="C43" s="10" t="str">
        <f>IF(A43="","",C42+(C42*Assumptions!$B$17))</f>
        <v/>
      </c>
      <c r="D43" s="8" t="str">
        <f>IF(A43="","",D42+(D42*Assumptions!$B$11))</f>
        <v/>
      </c>
      <c r="E43" s="10" t="str">
        <f>IF(A43="","",(('Emissions Factors'!$B$6/'LPG Vehicles'!D43)*(B43*C43))/10^6)</f>
        <v/>
      </c>
    </row>
    <row r="44" spans="1:5" x14ac:dyDescent="0.3">
      <c r="A44" t="str">
        <f>'Emission Assumption Summary'!A44</f>
        <v/>
      </c>
      <c r="B44" s="11" t="str">
        <f>IF(A44="","",'Summary Sheet'!Z44)</f>
        <v/>
      </c>
      <c r="C44" s="10" t="str">
        <f>IF(A44="","",C43+(C43*Assumptions!$B$17))</f>
        <v/>
      </c>
      <c r="D44" s="8" t="str">
        <f>IF(A44="","",D43+(D43*Assumptions!$B$11))</f>
        <v/>
      </c>
      <c r="E44" s="10" t="str">
        <f>IF(A44="","",(('Emissions Factors'!$B$6/'LPG Vehicles'!D44)*(B44*C44))/10^6)</f>
        <v/>
      </c>
    </row>
    <row r="45" spans="1:5" x14ac:dyDescent="0.3">
      <c r="A45" t="str">
        <f>'Emission Assumption Summary'!A45</f>
        <v/>
      </c>
      <c r="B45" s="11" t="str">
        <f>IF(A45="","",'Summary Sheet'!Z45)</f>
        <v/>
      </c>
      <c r="C45" s="10" t="str">
        <f>IF(A45="","",C44+(C44*Assumptions!$B$17))</f>
        <v/>
      </c>
      <c r="D45" s="8" t="str">
        <f>IF(A45="","",D44+(D44*Assumptions!$B$11))</f>
        <v/>
      </c>
      <c r="E45" s="10" t="str">
        <f>IF(A45="","",(('Emissions Factors'!$B$6/'LPG Vehicles'!D45)*(B45*C45))/10^6)</f>
        <v/>
      </c>
    </row>
    <row r="46" spans="1:5" x14ac:dyDescent="0.3">
      <c r="A46" t="str">
        <f>'Emission Assumption Summary'!A46</f>
        <v/>
      </c>
      <c r="B46" s="11" t="str">
        <f>IF(A46="","",'Summary Sheet'!Z46)</f>
        <v/>
      </c>
      <c r="C46" s="10" t="str">
        <f>IF(A46="","",C45+(C45*Assumptions!$B$17))</f>
        <v/>
      </c>
      <c r="D46" s="8" t="str">
        <f>IF(A46="","",D45+(D45*Assumptions!$B$11))</f>
        <v/>
      </c>
      <c r="E46" s="10" t="str">
        <f>IF(A46="","",(('Emissions Factors'!$B$6/'LPG Vehicles'!D46)*(B46*C46))/10^6)</f>
        <v/>
      </c>
    </row>
    <row r="47" spans="1:5" x14ac:dyDescent="0.3">
      <c r="A47" t="str">
        <f>'Emission Assumption Summary'!A47</f>
        <v/>
      </c>
      <c r="B47" s="11" t="str">
        <f>IF(A47="","",'Summary Sheet'!Z47)</f>
        <v/>
      </c>
      <c r="C47" s="10" t="str">
        <f>IF(A47="","",C46+(C46*Assumptions!$B$17))</f>
        <v/>
      </c>
      <c r="D47" s="8" t="str">
        <f>IF(A47="","",D46+(D46*Assumptions!$B$11))</f>
        <v/>
      </c>
      <c r="E47" s="10" t="str">
        <f>IF(A47="","",(('Emissions Factors'!$B$6/'LPG Vehicles'!D47)*(B47*C47))/10^6)</f>
        <v/>
      </c>
    </row>
    <row r="48" spans="1:5" x14ac:dyDescent="0.3">
      <c r="A48" t="str">
        <f>'Emission Assumption Summary'!A48</f>
        <v/>
      </c>
      <c r="B48" s="11" t="str">
        <f>IF(A48="","",'Summary Sheet'!Z48)</f>
        <v/>
      </c>
      <c r="C48" s="10" t="str">
        <f>IF(A48="","",C47+(C47*Assumptions!$B$17))</f>
        <v/>
      </c>
      <c r="D48" s="8" t="str">
        <f>IF(A48="","",D47+(D47*Assumptions!$B$11))</f>
        <v/>
      </c>
      <c r="E48" s="10" t="str">
        <f>IF(A48="","",(('Emissions Factors'!$B$6/'LPG Vehicles'!D48)*(B48*C48))/10^6)</f>
        <v/>
      </c>
    </row>
    <row r="49" spans="1:5" x14ac:dyDescent="0.3">
      <c r="A49" t="str">
        <f>'Emission Assumption Summary'!A49</f>
        <v/>
      </c>
      <c r="B49" s="11" t="str">
        <f>IF(A49="","",'Summary Sheet'!Z49)</f>
        <v/>
      </c>
      <c r="C49" s="10" t="str">
        <f>IF(A49="","",C48+(C48*Assumptions!$B$17))</f>
        <v/>
      </c>
      <c r="D49" s="8" t="str">
        <f>IF(A49="","",D48+(D48*Assumptions!$B$11))</f>
        <v/>
      </c>
      <c r="E49" s="10" t="str">
        <f>IF(A49="","",(('Emissions Factors'!$B$6/'LPG Vehicles'!D49)*(B49*C49))/10^6)</f>
        <v/>
      </c>
    </row>
    <row r="50" spans="1:5" x14ac:dyDescent="0.3">
      <c r="A50" t="str">
        <f>'Emission Assumption Summary'!A50</f>
        <v/>
      </c>
      <c r="B50" s="11" t="str">
        <f>IF(A50="","",'Summary Sheet'!Z50)</f>
        <v/>
      </c>
      <c r="C50" s="10" t="str">
        <f>IF(A50="","",C49+(C49*Assumptions!$B$17))</f>
        <v/>
      </c>
      <c r="D50" s="8" t="str">
        <f>IF(A50="","",D49+(D49*Assumptions!$B$11))</f>
        <v/>
      </c>
      <c r="E50" s="10" t="str">
        <f>IF(A50="","",(('Emissions Factors'!$B$6/'LPG Vehicles'!D50)*(B50*C50))/10^6)</f>
        <v/>
      </c>
    </row>
    <row r="51" spans="1:5" x14ac:dyDescent="0.3">
      <c r="A51" t="str">
        <f>'Emission Assumption Summary'!A51</f>
        <v/>
      </c>
      <c r="B51" s="11" t="str">
        <f>IF(A51="","",'Summary Sheet'!Z51)</f>
        <v/>
      </c>
      <c r="C51" s="10" t="str">
        <f>IF(A51="","",C50+(C50*Assumptions!$B$17))</f>
        <v/>
      </c>
      <c r="D51" s="8" t="str">
        <f>IF(A51="","",D50+(D50*Assumptions!$B$11))</f>
        <v/>
      </c>
      <c r="E51" s="10" t="str">
        <f>IF(A51="","",(('Emissions Factors'!$B$6/'LPG Vehicles'!D51)*(B51*C51))/10^6)</f>
        <v/>
      </c>
    </row>
    <row r="52" spans="1:5" x14ac:dyDescent="0.3">
      <c r="A52" t="str">
        <f>'Emission Assumption Summary'!A52</f>
        <v/>
      </c>
      <c r="B52" s="11" t="str">
        <f>IF(A52="","",'Summary Sheet'!Z52)</f>
        <v/>
      </c>
      <c r="C52" s="10" t="str">
        <f>IF(A52="","",C51+(C51*Assumptions!$B$17))</f>
        <v/>
      </c>
      <c r="D52" s="8" t="str">
        <f>IF(A52="","",D51+(D51*Assumptions!$B$11))</f>
        <v/>
      </c>
      <c r="E52" s="10" t="str">
        <f>IF(A52="","",(('Emissions Factors'!$B$6/'LPG Vehicles'!D52)*(B52*C52))/10^6)</f>
        <v/>
      </c>
    </row>
    <row r="53" spans="1:5" x14ac:dyDescent="0.3">
      <c r="A53" t="str">
        <f>'Emission Assumption Summary'!A53</f>
        <v/>
      </c>
      <c r="B53" s="11" t="str">
        <f>IF(A53="","",'Summary Sheet'!Z53)</f>
        <v/>
      </c>
      <c r="C53" s="10" t="str">
        <f>IF(A53="","",C52+(C52*Assumptions!$B$17))</f>
        <v/>
      </c>
      <c r="D53" s="8" t="str">
        <f>IF(A53="","",D52+(D52*Assumptions!$B$11))</f>
        <v/>
      </c>
      <c r="E53" s="10" t="str">
        <f>IF(A53="","",(('Emissions Factors'!$B$6/'LPG Vehicles'!D53)*(B53*C53))/10^6)</f>
        <v/>
      </c>
    </row>
    <row r="54" spans="1:5" x14ac:dyDescent="0.3">
      <c r="A54" t="str">
        <f>'Emission Assumption Summary'!A54</f>
        <v/>
      </c>
      <c r="B54" s="11" t="str">
        <f>IF(A54="","",'Summary Sheet'!Z54)</f>
        <v/>
      </c>
      <c r="C54" s="10" t="str">
        <f>IF(A54="","",C53+(C53*Assumptions!$B$17))</f>
        <v/>
      </c>
      <c r="D54" s="8" t="str">
        <f>IF(A54="","",D53+(D53*Assumptions!$B$11))</f>
        <v/>
      </c>
      <c r="E54" s="10" t="str">
        <f>IF(A54="","",(('Emissions Factors'!$B$6/'LPG Vehicles'!D54)*(B54*C54))/10^6)</f>
        <v/>
      </c>
    </row>
    <row r="55" spans="1:5" x14ac:dyDescent="0.3">
      <c r="A55" t="str">
        <f>'Emission Assumption Summary'!A55</f>
        <v/>
      </c>
      <c r="B55" s="11" t="str">
        <f>IF(A55="","",'Summary Sheet'!Z55)</f>
        <v/>
      </c>
      <c r="C55" s="10" t="str">
        <f>IF(A55="","",C54+(C54*Assumptions!$B$17))</f>
        <v/>
      </c>
      <c r="D55" s="8" t="str">
        <f>IF(A55="","",D54+(D54*Assumptions!$B$11))</f>
        <v/>
      </c>
      <c r="E55" s="10" t="str">
        <f>IF(A55="","",(('Emissions Factors'!$B$6/'LPG Vehicles'!D55)*(B55*C55))/10^6)</f>
        <v/>
      </c>
    </row>
    <row r="56" spans="1:5" x14ac:dyDescent="0.3">
      <c r="A56" t="str">
        <f>'Emission Assumption Summary'!A56</f>
        <v/>
      </c>
      <c r="B56" s="11" t="str">
        <f>IF(A56="","",'Summary Sheet'!Z56)</f>
        <v/>
      </c>
      <c r="C56" s="10" t="str">
        <f>IF(A56="","",C55+(C55*Assumptions!$B$17))</f>
        <v/>
      </c>
      <c r="D56" s="8" t="str">
        <f>IF(A56="","",D55+(D55*Assumptions!$B$11))</f>
        <v/>
      </c>
      <c r="E56" s="10" t="str">
        <f>IF(A56="","",(('Emissions Factors'!$B$6/'LPG Vehicles'!D56)*(B56*C56))/10^6)</f>
        <v/>
      </c>
    </row>
    <row r="57" spans="1:5" x14ac:dyDescent="0.3">
      <c r="A57" t="str">
        <f>'Emission Assumption Summary'!A57</f>
        <v/>
      </c>
      <c r="B57" s="11" t="str">
        <f>IF(A57="","",'Summary Sheet'!Z57)</f>
        <v/>
      </c>
      <c r="C57" s="10" t="str">
        <f>IF(A57="","",C56+(C56*Assumptions!$B$17))</f>
        <v/>
      </c>
      <c r="D57" s="8" t="str">
        <f>IF(A57="","",D56+(D56*Assumptions!$B$11))</f>
        <v/>
      </c>
      <c r="E57" s="10" t="str">
        <f>IF(A57="","",(('Emissions Factors'!$B$6/'LPG Vehicles'!D57)*(B57*C57))/10^6)</f>
        <v/>
      </c>
    </row>
    <row r="58" spans="1:5" x14ac:dyDescent="0.3">
      <c r="A58" t="str">
        <f>'Emission Assumption Summary'!A58</f>
        <v/>
      </c>
      <c r="B58" s="11" t="str">
        <f>IF(A58="","",'Summary Sheet'!Z58)</f>
        <v/>
      </c>
      <c r="C58" s="10" t="str">
        <f>IF(A58="","",C57+(C57*Assumptions!$B$17))</f>
        <v/>
      </c>
      <c r="D58" s="8" t="str">
        <f>IF(A58="","",D57+(D57*Assumptions!$B$11))</f>
        <v/>
      </c>
      <c r="E58" s="10" t="str">
        <f>IF(A58="","",(('Emissions Factors'!$B$6/'LPG Vehicles'!D58)*(B58*C58))/10^6)</f>
        <v/>
      </c>
    </row>
    <row r="59" spans="1:5" x14ac:dyDescent="0.3">
      <c r="A59" t="str">
        <f>'Emission Assumption Summary'!A59</f>
        <v/>
      </c>
      <c r="B59" s="11" t="str">
        <f>IF(A59="","",'Summary Sheet'!Z59)</f>
        <v/>
      </c>
      <c r="C59" s="10" t="str">
        <f>IF(A59="","",C58+(C58*Assumptions!$B$17))</f>
        <v/>
      </c>
      <c r="D59" s="8" t="str">
        <f>IF(A59="","",D58+(D58*Assumptions!$B$11))</f>
        <v/>
      </c>
      <c r="E59" s="10" t="str">
        <f>IF(A59="","",(('Emissions Factors'!$B$6/'LPG Vehicles'!D59)*(B59*C59))/10^6)</f>
        <v/>
      </c>
    </row>
    <row r="60" spans="1:5" x14ac:dyDescent="0.3">
      <c r="A60" t="str">
        <f>'Emission Assumption Summary'!A60</f>
        <v/>
      </c>
      <c r="B60" s="11" t="str">
        <f>IF(A60="","",'Summary Sheet'!Z60)</f>
        <v/>
      </c>
      <c r="C60" s="10" t="str">
        <f>IF(A60="","",C59+(C59*Assumptions!$B$17))</f>
        <v/>
      </c>
      <c r="D60" s="8" t="str">
        <f>IF(A60="","",D59+(D59*Assumptions!$B$11))</f>
        <v/>
      </c>
      <c r="E60" s="10" t="str">
        <f>IF(A60="","",(('Emissions Factors'!$B$6/'LPG Vehicles'!D60)*(B60*C60))/10^6)</f>
        <v/>
      </c>
    </row>
    <row r="61" spans="1:5" x14ac:dyDescent="0.3">
      <c r="A61" t="str">
        <f>'Emission Assumption Summary'!A61</f>
        <v/>
      </c>
      <c r="B61" s="11" t="str">
        <f>IF(A61="","",'Summary Sheet'!Z61)</f>
        <v/>
      </c>
      <c r="C61" s="10" t="str">
        <f>IF(A61="","",C60+(C60*Assumptions!$B$17))</f>
        <v/>
      </c>
      <c r="D61" s="8" t="str">
        <f>IF(A61="","",D60+(D60*Assumptions!$B$11))</f>
        <v/>
      </c>
      <c r="E61" s="10" t="str">
        <f>IF(A61="","",(('Emissions Factors'!$B$6/'LPG Vehicles'!D61)*(B61*C61))/10^6)</f>
        <v/>
      </c>
    </row>
    <row r="62" spans="1:5" x14ac:dyDescent="0.3">
      <c r="A62" t="str">
        <f>'Emission Assumption Summary'!A62</f>
        <v/>
      </c>
      <c r="B62" s="11" t="str">
        <f>IF(A62="","",'Summary Sheet'!Z62)</f>
        <v/>
      </c>
      <c r="C62" s="10" t="str">
        <f>IF(A62="","",C61+(C61*Assumptions!$B$17))</f>
        <v/>
      </c>
      <c r="D62" s="8" t="str">
        <f>IF(A62="","",D61+(D61*Assumptions!$B$11))</f>
        <v/>
      </c>
      <c r="E62" s="10" t="str">
        <f>IF(A62="","",(('Emissions Factors'!$B$6/'LPG Vehicles'!D62)*(B62*C62))/10^6)</f>
        <v/>
      </c>
    </row>
    <row r="63" spans="1:5" x14ac:dyDescent="0.3">
      <c r="A63" t="str">
        <f>'Emission Assumption Summary'!A63</f>
        <v/>
      </c>
      <c r="B63" s="11" t="str">
        <f>IF(A63="","",'Summary Sheet'!Z63)</f>
        <v/>
      </c>
      <c r="C63" s="10" t="str">
        <f>IF(A63="","",C62+(C62*Assumptions!$B$17))</f>
        <v/>
      </c>
      <c r="D63" s="8" t="str">
        <f>IF(A63="","",D62+(D62*Assumptions!$B$11))</f>
        <v/>
      </c>
      <c r="E63" s="10" t="str">
        <f>IF(A63="","",(('Emissions Factors'!$B$6/'LPG Vehicles'!D63)*(B63*C63))/10^6)</f>
        <v/>
      </c>
    </row>
    <row r="64" spans="1:5" x14ac:dyDescent="0.3">
      <c r="A64" t="str">
        <f>'Emission Assumption Summary'!A64</f>
        <v/>
      </c>
      <c r="B64" s="11" t="str">
        <f>IF(A64="","",'Summary Sheet'!Z64)</f>
        <v/>
      </c>
      <c r="C64" s="10" t="str">
        <f>IF(A64="","",C63+(C63*Assumptions!$B$17))</f>
        <v/>
      </c>
      <c r="D64" s="8" t="str">
        <f>IF(A64="","",D63+(D63*Assumptions!$B$11))</f>
        <v/>
      </c>
      <c r="E64" s="10" t="str">
        <f>IF(A64="","",(('Emissions Factors'!$B$6/'LPG Vehicles'!D64)*(B64*C64))/10^6)</f>
        <v/>
      </c>
    </row>
    <row r="65" spans="1:5" x14ac:dyDescent="0.3">
      <c r="A65" t="str">
        <f>'Emission Assumption Summary'!A65</f>
        <v/>
      </c>
      <c r="B65" s="11" t="str">
        <f>IF(A65="","",'Summary Sheet'!Z65)</f>
        <v/>
      </c>
      <c r="C65" s="10" t="str">
        <f>IF(A65="","",C64+(C64*Assumptions!$B$17))</f>
        <v/>
      </c>
      <c r="D65" s="8" t="str">
        <f>IF(A65="","",D64+(D64*Assumptions!$B$11))</f>
        <v/>
      </c>
      <c r="E65" s="10" t="str">
        <f>IF(A65="","",(('Emissions Factors'!$B$6/'LPG Vehicles'!D65)*(B65*C65))/10^6)</f>
        <v/>
      </c>
    </row>
    <row r="66" spans="1:5" x14ac:dyDescent="0.3">
      <c r="A66" t="str">
        <f>'Emission Assumption Summary'!A66</f>
        <v/>
      </c>
      <c r="B66" s="11" t="str">
        <f>IF(A66="","",'Summary Sheet'!Z66)</f>
        <v/>
      </c>
      <c r="C66" s="10" t="str">
        <f>IF(A66="","",C65+(C65*Assumptions!$B$17))</f>
        <v/>
      </c>
      <c r="D66" s="8" t="str">
        <f>IF(A66="","",D65+(D65*Assumptions!$B$11))</f>
        <v/>
      </c>
      <c r="E66" s="10" t="str">
        <f>IF(A66="","",(('Emissions Factors'!$B$6/'LPG Vehicles'!D66)*(B66*C66))/10^6)</f>
        <v/>
      </c>
    </row>
    <row r="67" spans="1:5" x14ac:dyDescent="0.3">
      <c r="A67" t="str">
        <f>'Emission Assumption Summary'!A67</f>
        <v/>
      </c>
      <c r="B67" s="11" t="str">
        <f>IF(A67="","",'Summary Sheet'!Z67)</f>
        <v/>
      </c>
      <c r="C67" s="10" t="str">
        <f>IF(A67="","",C66+(C66*Assumptions!$B$17))</f>
        <v/>
      </c>
      <c r="D67" s="8" t="str">
        <f>IF(A67="","",D66+(D66*Assumptions!$B$11))</f>
        <v/>
      </c>
      <c r="E67" s="10" t="str">
        <f>IF(A67="","",(('Emissions Factors'!$B$6/'LPG Vehicles'!D67)*(B67*C67))/10^6)</f>
        <v/>
      </c>
    </row>
    <row r="68" spans="1:5" x14ac:dyDescent="0.3">
      <c r="A68" t="str">
        <f>'Emission Assumption Summary'!A68</f>
        <v/>
      </c>
      <c r="B68" s="11" t="str">
        <f>IF(A68="","",'Summary Sheet'!Z68)</f>
        <v/>
      </c>
      <c r="C68" s="10" t="str">
        <f>IF(A68="","",C67+(C67*Assumptions!$B$17))</f>
        <v/>
      </c>
      <c r="D68" s="8" t="str">
        <f>IF(A68="","",D67+(D67*Assumptions!$B$11))</f>
        <v/>
      </c>
      <c r="E68" s="10" t="str">
        <f>IF(A68="","",(('Emissions Factors'!$B$6/'LPG Vehicles'!D68)*(B68*C68))/10^6)</f>
        <v/>
      </c>
    </row>
    <row r="69" spans="1:5" x14ac:dyDescent="0.3">
      <c r="A69" t="str">
        <f>'Emission Assumption Summary'!A69</f>
        <v/>
      </c>
      <c r="B69" s="11" t="str">
        <f>IF(A69="","",'Summary Sheet'!Z69)</f>
        <v/>
      </c>
      <c r="C69" s="10" t="str">
        <f>IF(A69="","",C68+(C68*Assumptions!$B$17))</f>
        <v/>
      </c>
      <c r="D69" s="8" t="str">
        <f>IF(A69="","",D68+(D68*Assumptions!$B$11))</f>
        <v/>
      </c>
      <c r="E69" s="10" t="str">
        <f>IF(A69="","",(('Emissions Factors'!$B$6/'LPG Vehicles'!D69)*(B69*C69))/10^6)</f>
        <v/>
      </c>
    </row>
    <row r="70" spans="1:5" x14ac:dyDescent="0.3">
      <c r="A70" t="str">
        <f>'Emission Assumption Summary'!A70</f>
        <v/>
      </c>
      <c r="B70" s="11" t="str">
        <f>IF(A70="","",'Summary Sheet'!Z70)</f>
        <v/>
      </c>
      <c r="C70" s="10" t="str">
        <f>IF(A70="","",C69+(C69*Assumptions!$B$17))</f>
        <v/>
      </c>
      <c r="D70" s="8" t="str">
        <f>IF(A70="","",D69+(D69*Assumptions!$B$11))</f>
        <v/>
      </c>
      <c r="E70" s="10" t="str">
        <f>IF(A70="","",(('Emissions Factors'!$B$6/'LPG Vehicles'!D70)*(B70*C70))/10^6)</f>
        <v/>
      </c>
    </row>
    <row r="71" spans="1:5" x14ac:dyDescent="0.3">
      <c r="A71" t="str">
        <f>'Emission Assumption Summary'!A71</f>
        <v/>
      </c>
      <c r="B71" s="11" t="str">
        <f>IF(A71="","",'Summary Sheet'!Z71)</f>
        <v/>
      </c>
      <c r="C71" s="10" t="str">
        <f>IF(A71="","",C70+(C70*Assumptions!$B$17))</f>
        <v/>
      </c>
      <c r="D71" s="8" t="str">
        <f>IF(A71="","",D70+(D70*Assumptions!$B$11))</f>
        <v/>
      </c>
      <c r="E71" s="10" t="str">
        <f>IF(A71="","",(('Emissions Factors'!$B$6/'LPG Vehicles'!D71)*(B71*C71))/10^6)</f>
        <v/>
      </c>
    </row>
    <row r="72" spans="1:5" x14ac:dyDescent="0.3">
      <c r="A72" t="str">
        <f>'Emission Assumption Summary'!A72</f>
        <v/>
      </c>
      <c r="B72" s="11" t="str">
        <f>IF(A72="","",'Summary Sheet'!Z72)</f>
        <v/>
      </c>
      <c r="C72" s="10" t="str">
        <f>IF(A72="","",C71+(C71*Assumptions!$B$17))</f>
        <v/>
      </c>
      <c r="D72" s="8" t="str">
        <f>IF(A72="","",D71+(D71*Assumptions!$B$11))</f>
        <v/>
      </c>
      <c r="E72" s="10" t="str">
        <f>IF(A72="","",(('Emissions Factors'!$B$6/'LPG Vehicles'!D72)*(B72*C72))/10^6)</f>
        <v/>
      </c>
    </row>
    <row r="73" spans="1:5" x14ac:dyDescent="0.3">
      <c r="A73" t="str">
        <f>'Emission Assumption Summary'!A73</f>
        <v/>
      </c>
      <c r="B73" s="11" t="str">
        <f>IF(A73="","",'Summary Sheet'!Z73)</f>
        <v/>
      </c>
      <c r="C73" s="10" t="str">
        <f>IF(A73="","",C72+(C72*Assumptions!$B$17))</f>
        <v/>
      </c>
      <c r="D73" s="8" t="str">
        <f>IF(A73="","",D72+(D72*Assumptions!$B$11))</f>
        <v/>
      </c>
      <c r="E73" s="10" t="str">
        <f>IF(A73="","",(('Emissions Factors'!$B$6/'LPG Vehicles'!D73)*(B73*C73))/10^6)</f>
        <v/>
      </c>
    </row>
    <row r="74" spans="1:5" x14ac:dyDescent="0.3">
      <c r="A74" t="str">
        <f>'Emission Assumption Summary'!A74</f>
        <v/>
      </c>
      <c r="B74" s="11" t="str">
        <f>IF(A74="","",'Summary Sheet'!Z74)</f>
        <v/>
      </c>
      <c r="C74" s="10" t="str">
        <f>IF(A74="","",C73+(C73*Assumptions!$B$17))</f>
        <v/>
      </c>
      <c r="D74" s="8" t="str">
        <f>IF(A74="","",D73+(D73*Assumptions!$B$11))</f>
        <v/>
      </c>
      <c r="E74" s="10" t="str">
        <f>IF(A74="","",(('Emissions Factors'!$B$6/'LPG Vehicles'!D74)*(B74*C74))/10^6)</f>
        <v/>
      </c>
    </row>
    <row r="75" spans="1:5" x14ac:dyDescent="0.3">
      <c r="A75" t="str">
        <f>'Emission Assumption Summary'!A75</f>
        <v/>
      </c>
      <c r="B75" s="11" t="str">
        <f>IF(A75="","",'Summary Sheet'!Z75)</f>
        <v/>
      </c>
      <c r="C75" s="10" t="str">
        <f>IF(A75="","",C74+(C74*Assumptions!$B$17))</f>
        <v/>
      </c>
      <c r="D75" s="8" t="str">
        <f>IF(A75="","",D74+(D74*Assumptions!$B$11))</f>
        <v/>
      </c>
      <c r="E75" s="10" t="str">
        <f>IF(A75="","",(('Emissions Factors'!$B$6/'LPG Vehicles'!D75)*(B75*C75))/10^6)</f>
        <v/>
      </c>
    </row>
    <row r="76" spans="1:5" x14ac:dyDescent="0.3">
      <c r="A76" t="str">
        <f>'Emission Assumption Summary'!A76</f>
        <v/>
      </c>
      <c r="B76" s="11" t="str">
        <f>IF(A76="","",'Summary Sheet'!Z76)</f>
        <v/>
      </c>
      <c r="C76" s="10" t="str">
        <f>IF(A76="","",C75+(C75*Assumptions!$B$17))</f>
        <v/>
      </c>
      <c r="D76" s="8" t="str">
        <f>IF(A76="","",D75+(D75*Assumptions!$B$11))</f>
        <v/>
      </c>
      <c r="E76" s="10" t="str">
        <f>IF(A76="","",(('Emissions Factors'!$B$6/'LPG Vehicles'!D76)*(B76*C76))/10^6)</f>
        <v/>
      </c>
    </row>
    <row r="77" spans="1:5" x14ac:dyDescent="0.3">
      <c r="A77" t="str">
        <f>'Emission Assumption Summary'!A77</f>
        <v/>
      </c>
      <c r="B77" s="11" t="str">
        <f>IF(A77="","",'Summary Sheet'!Z77)</f>
        <v/>
      </c>
      <c r="C77" s="10" t="str">
        <f>IF(A77="","",C76+(C76*Assumptions!$B$17))</f>
        <v/>
      </c>
      <c r="D77" s="8" t="str">
        <f>IF(A77="","",D76+(D76*Assumptions!$B$11))</f>
        <v/>
      </c>
      <c r="E77" s="10" t="str">
        <f>IF(A77="","",(('Emissions Factors'!$B$6/'LPG Vehicles'!D77)*(B77*C77))/10^6)</f>
        <v/>
      </c>
    </row>
    <row r="78" spans="1:5" x14ac:dyDescent="0.3">
      <c r="A78" t="str">
        <f>'Emission Assumption Summary'!A78</f>
        <v/>
      </c>
      <c r="B78" s="11" t="str">
        <f>IF(A78="","",'Summary Sheet'!Z78)</f>
        <v/>
      </c>
      <c r="C78" s="10" t="str">
        <f>IF(A78="","",C77+(C77*Assumptions!$B$17))</f>
        <v/>
      </c>
      <c r="D78" s="8" t="str">
        <f>IF(A78="","",D77+(D77*Assumptions!$B$11))</f>
        <v/>
      </c>
      <c r="E78" s="10" t="str">
        <f>IF(A78="","",(('Emissions Factors'!$B$6/'LPG Vehicles'!D78)*(B78*C78))/10^6)</f>
        <v/>
      </c>
    </row>
    <row r="79" spans="1:5" x14ac:dyDescent="0.3">
      <c r="A79" t="str">
        <f>'Emission Assumption Summary'!A79</f>
        <v/>
      </c>
      <c r="B79" s="11" t="str">
        <f>IF(A79="","",'Summary Sheet'!Z79)</f>
        <v/>
      </c>
      <c r="C79" s="10" t="str">
        <f>IF(A79="","",C78+(C78*Assumptions!$B$17))</f>
        <v/>
      </c>
      <c r="D79" s="8" t="str">
        <f>IF(A79="","",D78+(D78*Assumptions!$B$11))</f>
        <v/>
      </c>
      <c r="E79" s="10" t="str">
        <f>IF(A79="","",(('Emissions Factors'!$B$6/'LPG Vehicles'!D79)*(B79*C79))/10^6)</f>
        <v/>
      </c>
    </row>
    <row r="80" spans="1:5" x14ac:dyDescent="0.3">
      <c r="A80" t="str">
        <f>'Emission Assumption Summary'!A80</f>
        <v/>
      </c>
      <c r="B80" s="11" t="str">
        <f>IF(A80="","",'Summary Sheet'!Z80)</f>
        <v/>
      </c>
      <c r="C80" s="10" t="str">
        <f>IF(A80="","",C79+(C79*Assumptions!$B$17))</f>
        <v/>
      </c>
      <c r="D80" s="8" t="str">
        <f>IF(A80="","",D79+(D79*Assumptions!$B$11))</f>
        <v/>
      </c>
      <c r="E80" s="10" t="str">
        <f>IF(A80="","",(('Emissions Factors'!$B$6/'LPG Vehicles'!D80)*(B80*C80))/10^6)</f>
        <v/>
      </c>
    </row>
    <row r="81" spans="1:5" x14ac:dyDescent="0.3">
      <c r="A81" t="str">
        <f>'Emission Assumption Summary'!A81</f>
        <v/>
      </c>
      <c r="B81" s="11" t="str">
        <f>IF(A81="","",'Summary Sheet'!Z81)</f>
        <v/>
      </c>
      <c r="C81" s="10" t="str">
        <f>IF(A81="","",C80+(C80*Assumptions!$B$17))</f>
        <v/>
      </c>
      <c r="D81" s="8" t="str">
        <f>IF(A81="","",D80+(D80*Assumptions!$B$11))</f>
        <v/>
      </c>
      <c r="E81" s="10" t="str">
        <f>IF(A81="","",(('Emissions Factors'!$B$6/'LPG Vehicles'!D81)*(B81*C81))/10^6)</f>
        <v/>
      </c>
    </row>
    <row r="82" spans="1:5" x14ac:dyDescent="0.3">
      <c r="A82" t="str">
        <f>'Emission Assumption Summary'!A82</f>
        <v/>
      </c>
      <c r="B82" s="11" t="str">
        <f>IF(A82="","",'Summary Sheet'!Z82)</f>
        <v/>
      </c>
      <c r="C82" s="10" t="str">
        <f>IF(A82="","",C81+(C81*Assumptions!$B$17))</f>
        <v/>
      </c>
      <c r="D82" s="8" t="str">
        <f>IF(A82="","",D81+(D81*Assumptions!$B$11))</f>
        <v/>
      </c>
      <c r="E82" s="10" t="str">
        <f>IF(A82="","",(('Emissions Factors'!$B$6/'LPG Vehicles'!D82)*(B82*C82))/10^6)</f>
        <v/>
      </c>
    </row>
    <row r="83" spans="1:5" x14ac:dyDescent="0.3">
      <c r="A83" t="str">
        <f>'Emission Assumption Summary'!A83</f>
        <v/>
      </c>
      <c r="B83" s="11" t="str">
        <f>IF(A83="","",'Summary Sheet'!Z83)</f>
        <v/>
      </c>
      <c r="C83" s="10" t="str">
        <f>IF(A83="","",C82+(C82*Assumptions!$B$17))</f>
        <v/>
      </c>
      <c r="D83" s="8" t="str">
        <f>IF(A83="","",D82+(D82*Assumptions!$B$11))</f>
        <v/>
      </c>
      <c r="E83" s="10" t="str">
        <f>IF(A83="","",(('Emissions Factors'!$B$6/'LPG Vehicles'!D83)*(B83*C83))/10^6)</f>
        <v/>
      </c>
    </row>
    <row r="84" spans="1:5" x14ac:dyDescent="0.3">
      <c r="A84" t="str">
        <f>'Emission Assumption Summary'!A84</f>
        <v/>
      </c>
      <c r="B84" s="11" t="str">
        <f>IF(A84="","",'Summary Sheet'!Z84)</f>
        <v/>
      </c>
      <c r="C84" s="10" t="str">
        <f>IF(A84="","",C83+(C83*Assumptions!$B$17))</f>
        <v/>
      </c>
      <c r="D84" s="8" t="str">
        <f>IF(A84="","",D83+(D83*Assumptions!$B$11))</f>
        <v/>
      </c>
      <c r="E84" s="10" t="str">
        <f>IF(A84="","",(('Emissions Factors'!$B$6/'LPG Vehicles'!D84)*(B84*C84))/10^6)</f>
        <v/>
      </c>
    </row>
    <row r="85" spans="1:5" x14ac:dyDescent="0.3">
      <c r="A85" t="str">
        <f>'Emission Assumption Summary'!A85</f>
        <v/>
      </c>
      <c r="B85" s="11" t="str">
        <f>IF(A85="","",'Summary Sheet'!Z85)</f>
        <v/>
      </c>
      <c r="C85" s="10" t="str">
        <f>IF(A85="","",C84+(C84*Assumptions!$B$17))</f>
        <v/>
      </c>
      <c r="D85" s="8" t="str">
        <f>IF(A85="","",D84+(D84*Assumptions!$B$11))</f>
        <v/>
      </c>
      <c r="E85" s="10" t="str">
        <f>IF(A85="","",(('Emissions Factors'!$B$6/'LPG Vehicles'!D85)*(B85*C85))/10^6)</f>
        <v/>
      </c>
    </row>
    <row r="86" spans="1:5" x14ac:dyDescent="0.3">
      <c r="A86" t="str">
        <f>'Emission Assumption Summary'!A86</f>
        <v/>
      </c>
      <c r="B86" s="11" t="str">
        <f>IF(A86="","",'Summary Sheet'!Z86)</f>
        <v/>
      </c>
      <c r="C86" s="10" t="str">
        <f>IF(A86="","",C85+(C85*Assumptions!$B$17))</f>
        <v/>
      </c>
      <c r="D86" s="8" t="str">
        <f>IF(A86="","",D85+(D85*Assumptions!$B$11))</f>
        <v/>
      </c>
      <c r="E86" s="10" t="str">
        <f>IF(A86="","",(('Emissions Factors'!$B$6/'LPG Vehicles'!D86)*(B86*C86))/10^6)</f>
        <v/>
      </c>
    </row>
    <row r="87" spans="1:5" x14ac:dyDescent="0.3">
      <c r="A87" t="str">
        <f>'Emission Assumption Summary'!A87</f>
        <v/>
      </c>
      <c r="B87" s="11" t="str">
        <f>IF(A87="","",'Summary Sheet'!Z87)</f>
        <v/>
      </c>
      <c r="C87" s="10" t="str">
        <f>IF(A87="","",C86+(C86*Assumptions!$B$17))</f>
        <v/>
      </c>
      <c r="D87" s="8" t="str">
        <f>IF(A87="","",D86+(D86*Assumptions!$B$11))</f>
        <v/>
      </c>
      <c r="E87" s="10" t="str">
        <f>IF(A87="","",(('Emissions Factors'!$B$6/'LPG Vehicles'!D87)*(B87*C87))/10^6)</f>
        <v/>
      </c>
    </row>
    <row r="88" spans="1:5" x14ac:dyDescent="0.3">
      <c r="A88" t="str">
        <f>'Emission Assumption Summary'!A88</f>
        <v/>
      </c>
      <c r="B88" s="11" t="str">
        <f>IF(A88="","",'Summary Sheet'!Z88)</f>
        <v/>
      </c>
      <c r="C88" s="10" t="str">
        <f>IF(A88="","",C87+(C87*Assumptions!$B$17))</f>
        <v/>
      </c>
      <c r="D88" s="8" t="str">
        <f>IF(A88="","",D87+(D87*Assumptions!$B$11))</f>
        <v/>
      </c>
      <c r="E88" s="10" t="str">
        <f>IF(A88="","",(('Emissions Factors'!$B$6/'LPG Vehicles'!D88)*(B88*C88))/10^6)</f>
        <v/>
      </c>
    </row>
    <row r="89" spans="1:5" x14ac:dyDescent="0.3">
      <c r="A89" t="str">
        <f>'Emission Assumption Summary'!A89</f>
        <v/>
      </c>
      <c r="B89" s="11" t="str">
        <f>IF(A89="","",'Summary Sheet'!Z89)</f>
        <v/>
      </c>
      <c r="C89" s="10" t="str">
        <f>IF(A89="","",C88+(C88*Assumptions!$B$17))</f>
        <v/>
      </c>
      <c r="D89" s="8" t="str">
        <f>IF(A89="","",D88+(D88*Assumptions!$B$11))</f>
        <v/>
      </c>
      <c r="E89" s="10" t="str">
        <f>IF(A89="","",(('Emissions Factors'!$B$6/'LPG Vehicles'!D89)*(B89*C89))/10^6)</f>
        <v/>
      </c>
    </row>
    <row r="90" spans="1:5" x14ac:dyDescent="0.3">
      <c r="A90" t="str">
        <f>'Emission Assumption Summary'!A90</f>
        <v/>
      </c>
      <c r="B90" s="11" t="str">
        <f>IF(A90="","",'Summary Sheet'!Z90)</f>
        <v/>
      </c>
      <c r="C90" s="10" t="str">
        <f>IF(A90="","",C89+(C89*Assumptions!$B$17))</f>
        <v/>
      </c>
      <c r="D90" s="8" t="str">
        <f>IF(A90="","",D89+(D89*Assumptions!$B$11))</f>
        <v/>
      </c>
      <c r="E90" s="10" t="str">
        <f>IF(A90="","",(('Emissions Factors'!$B$6/'LPG Vehicles'!D90)*(B90*C90))/10^6)</f>
        <v/>
      </c>
    </row>
    <row r="91" spans="1:5" x14ac:dyDescent="0.3">
      <c r="A91" t="str">
        <f>'Emission Assumption Summary'!A91</f>
        <v/>
      </c>
      <c r="B91" s="11" t="str">
        <f>IF(A91="","",'Summary Sheet'!Z91)</f>
        <v/>
      </c>
      <c r="C91" s="10" t="str">
        <f>IF(A91="","",C90+(C90*Assumptions!$B$17))</f>
        <v/>
      </c>
      <c r="D91" s="8" t="str">
        <f>IF(A91="","",D90+(D90*Assumptions!$B$11))</f>
        <v/>
      </c>
      <c r="E91" s="10" t="str">
        <f>IF(A91="","",(('Emissions Factors'!$B$6/'LPG Vehicles'!D91)*(B91*C91))/10^6)</f>
        <v/>
      </c>
    </row>
    <row r="92" spans="1:5" x14ac:dyDescent="0.3">
      <c r="A92" t="str">
        <f>'Emission Assumption Summary'!A92</f>
        <v/>
      </c>
      <c r="B92" s="11" t="str">
        <f>IF(A92="","",'Summary Sheet'!Z92)</f>
        <v/>
      </c>
      <c r="C92" s="10" t="str">
        <f>IF(A92="","",C91+(C91*Assumptions!$B$17))</f>
        <v/>
      </c>
      <c r="D92" s="8" t="str">
        <f>IF(A92="","",D91+(D91*Assumptions!$B$11))</f>
        <v/>
      </c>
      <c r="E92" s="10" t="str">
        <f>IF(A92="","",(('Emissions Factors'!$B$6/'LPG Vehicles'!D92)*(B92*C92))/10^6)</f>
        <v/>
      </c>
    </row>
    <row r="93" spans="1:5" x14ac:dyDescent="0.3">
      <c r="A93" t="str">
        <f>'Emission Assumption Summary'!A93</f>
        <v/>
      </c>
      <c r="B93" s="11" t="str">
        <f>IF(A93="","",'Summary Sheet'!Z93)</f>
        <v/>
      </c>
      <c r="C93" s="10" t="str">
        <f>IF(A93="","",C92+(C92*Assumptions!$B$17))</f>
        <v/>
      </c>
      <c r="D93" s="8" t="str">
        <f>IF(A93="","",D92+(D92*Assumptions!$B$11))</f>
        <v/>
      </c>
      <c r="E93" s="10" t="str">
        <f>IF(A93="","",(('Emissions Factors'!$B$6/'LPG Vehicles'!D93)*(B93*C93))/10^6)</f>
        <v/>
      </c>
    </row>
    <row r="94" spans="1:5" x14ac:dyDescent="0.3">
      <c r="A94" t="str">
        <f>'Emission Assumption Summary'!A94</f>
        <v/>
      </c>
      <c r="B94" s="11" t="str">
        <f>IF(A94="","",'Summary Sheet'!Z94)</f>
        <v/>
      </c>
      <c r="C94" s="10" t="str">
        <f>IF(A94="","",C93+(C93*Assumptions!$B$17))</f>
        <v/>
      </c>
      <c r="D94" s="8" t="str">
        <f>IF(A94="","",D93+(D93*Assumptions!$B$11))</f>
        <v/>
      </c>
      <c r="E94" s="10" t="str">
        <f>IF(A94="","",(('Emissions Factors'!$B$6/'LPG Vehicles'!D94)*(B94*C94))/10^6)</f>
        <v/>
      </c>
    </row>
    <row r="95" spans="1:5" x14ac:dyDescent="0.3">
      <c r="A95" t="str">
        <f>'Emission Assumption Summary'!A95</f>
        <v/>
      </c>
      <c r="B95" s="11" t="str">
        <f>IF(A95="","",'Summary Sheet'!Z95)</f>
        <v/>
      </c>
      <c r="C95" s="10" t="str">
        <f>IF(A95="","",C94+(C94*Assumptions!$B$17))</f>
        <v/>
      </c>
      <c r="D95" s="8" t="str">
        <f>IF(A95="","",D94+(D94*Assumptions!$B$11))</f>
        <v/>
      </c>
      <c r="E95" s="10" t="str">
        <f>IF(A95="","",(('Emissions Factors'!$B$6/'LPG Vehicles'!D95)*(B95*C95))/10^6)</f>
        <v/>
      </c>
    </row>
    <row r="96" spans="1:5" x14ac:dyDescent="0.3">
      <c r="A96" t="str">
        <f>'Emission Assumption Summary'!A96</f>
        <v/>
      </c>
      <c r="B96" s="11" t="str">
        <f>IF(A96="","",'Summary Sheet'!Z96)</f>
        <v/>
      </c>
      <c r="C96" s="10" t="str">
        <f>IF(A96="","",C95+(C95*Assumptions!$B$17))</f>
        <v/>
      </c>
      <c r="D96" s="8" t="str">
        <f>IF(A96="","",D95+(D95*Assumptions!$B$11))</f>
        <v/>
      </c>
      <c r="E96" s="10" t="str">
        <f>IF(A96="","",(('Emissions Factors'!$B$6/'LPG Vehicles'!D96)*(B96*C96))/10^6)</f>
        <v/>
      </c>
    </row>
    <row r="97" spans="1:5" x14ac:dyDescent="0.3">
      <c r="A97" t="str">
        <f>'Emission Assumption Summary'!A97</f>
        <v/>
      </c>
      <c r="B97" s="11" t="str">
        <f>IF(A97="","",'Summary Sheet'!Z97)</f>
        <v/>
      </c>
      <c r="C97" s="10" t="str">
        <f>IF(A97="","",C96+(C96*Assumptions!$B$17))</f>
        <v/>
      </c>
      <c r="D97" s="8" t="str">
        <f>IF(A97="","",D96+(D96*Assumptions!$B$11))</f>
        <v/>
      </c>
      <c r="E97" s="10" t="str">
        <f>IF(A97="","",(('Emissions Factors'!$B$6/'LPG Vehicles'!D97)*(B97*C97))/10^6)</f>
        <v/>
      </c>
    </row>
    <row r="98" spans="1:5" x14ac:dyDescent="0.3">
      <c r="A98" t="str">
        <f>'Emission Assumption Summary'!A98</f>
        <v/>
      </c>
      <c r="B98" s="11" t="str">
        <f>IF(A98="","",'Summary Sheet'!Z98)</f>
        <v/>
      </c>
      <c r="C98" s="10" t="str">
        <f>IF(A98="","",C97+(C97*Assumptions!$B$17))</f>
        <v/>
      </c>
      <c r="D98" s="8" t="str">
        <f>IF(A98="","",D97+(D97*Assumptions!$B$11))</f>
        <v/>
      </c>
      <c r="E98" s="10" t="str">
        <f>IF(A98="","",(('Emissions Factors'!$B$6/'LPG Vehicles'!D98)*(B98*C98))/10^6)</f>
        <v/>
      </c>
    </row>
    <row r="99" spans="1:5" x14ac:dyDescent="0.3">
      <c r="A99" t="str">
        <f>'Emission Assumption Summary'!A99</f>
        <v/>
      </c>
      <c r="B99" s="11" t="str">
        <f>IF(A99="","",'Summary Sheet'!Z99)</f>
        <v/>
      </c>
      <c r="C99" s="10" t="str">
        <f>IF(A99="","",C98+(C98*Assumptions!$B$17))</f>
        <v/>
      </c>
      <c r="D99" s="8" t="str">
        <f>IF(A99="","",D98+(D98*Assumptions!$B$11))</f>
        <v/>
      </c>
      <c r="E99" s="10" t="str">
        <f>IF(A99="","",(('Emissions Factors'!$B$6/'LPG Vehicles'!D99)*(B99*C99))/10^6)</f>
        <v/>
      </c>
    </row>
    <row r="100" spans="1:5" x14ac:dyDescent="0.3">
      <c r="A100" t="str">
        <f>'Emission Assumption Summary'!A100</f>
        <v/>
      </c>
      <c r="B100" s="11" t="str">
        <f>IF(A100="","",'Summary Sheet'!Z100)</f>
        <v/>
      </c>
      <c r="C100" s="10" t="str">
        <f>IF(A100="","",C99+(C99*Assumptions!$B$17))</f>
        <v/>
      </c>
      <c r="D100" s="8" t="str">
        <f>IF(A100="","",D99+(D99*Assumptions!$B$11))</f>
        <v/>
      </c>
      <c r="E100" s="10" t="str">
        <f>IF(A100="","",(('Emissions Factors'!$B$6/'LPG Vehicles'!D100)*(B100*C100))/10^6)</f>
        <v/>
      </c>
    </row>
    <row r="101" spans="1:5" x14ac:dyDescent="0.3">
      <c r="A101" t="str">
        <f>'Emission Assumption Summary'!A101</f>
        <v/>
      </c>
      <c r="B101" s="11" t="str">
        <f>IF(A101="","",'Summary Sheet'!Z101)</f>
        <v/>
      </c>
      <c r="C101" s="10" t="str">
        <f>IF(A101="","",C100+(C100*Assumptions!$B$17))</f>
        <v/>
      </c>
      <c r="D101" s="8" t="str">
        <f>IF(A101="","",D100+(D100*Assumptions!$B$11))</f>
        <v/>
      </c>
      <c r="E101" s="10" t="str">
        <f>IF(A101="","",(('Emissions Factors'!$B$6/'LPG Vehicles'!D101)*(B101*C101))/10^6)</f>
        <v/>
      </c>
    </row>
    <row r="102" spans="1:5" x14ac:dyDescent="0.3">
      <c r="A102" t="str">
        <f>'Emission Assumption Summary'!A102</f>
        <v/>
      </c>
      <c r="B102" s="11" t="str">
        <f>IF(A102="","",'Summary Sheet'!Z102)</f>
        <v/>
      </c>
      <c r="C102" s="10" t="str">
        <f>IF(A102="","",C101+(C101*Assumptions!$B$17))</f>
        <v/>
      </c>
      <c r="D102" s="8" t="str">
        <f>IF(A102="","",D101+(D101*Assumptions!$B$11))</f>
        <v/>
      </c>
      <c r="E102" s="10" t="str">
        <f>IF(A102="","",(('Emissions Factors'!$B$6/'LPG Vehicles'!D102)*(B102*C102))/10^6)</f>
        <v/>
      </c>
    </row>
    <row r="103" spans="1:5" x14ac:dyDescent="0.3">
      <c r="A103" t="str">
        <f>'Emission Assumption Summary'!A103</f>
        <v/>
      </c>
      <c r="B103" s="11" t="str">
        <f>IF(A103="","",'Summary Sheet'!Z103)</f>
        <v/>
      </c>
      <c r="C103" s="10" t="str">
        <f>IF(A103="","",C102+(C102*Assumptions!$B$17))</f>
        <v/>
      </c>
      <c r="D103" s="8" t="str">
        <f>IF(A103="","",D102+(D102*Assumptions!$B$11))</f>
        <v/>
      </c>
      <c r="E103" s="10" t="str">
        <f>IF(A103="","",(('Emissions Factors'!$B$6/'LPG Vehicles'!D103)*(B103*C103))/10^6)</f>
        <v/>
      </c>
    </row>
    <row r="104" spans="1:5" x14ac:dyDescent="0.3">
      <c r="A104" t="str">
        <f>'Emission Assumption Summary'!A104</f>
        <v/>
      </c>
      <c r="B104" s="11" t="str">
        <f>IF(A104="","",'Summary Sheet'!Z104)</f>
        <v/>
      </c>
      <c r="C104" s="10" t="str">
        <f>IF(A104="","",C103+(C103*Assumptions!$B$17))</f>
        <v/>
      </c>
      <c r="D104" s="8" t="str">
        <f>IF(A104="","",D103+(D103*Assumptions!$B$11))</f>
        <v/>
      </c>
      <c r="E104" s="10" t="str">
        <f>IF(A104="","",(('Emissions Factors'!$B$6/'LPG Vehicles'!D104)*(B104*C104))/10^6)</f>
        <v/>
      </c>
    </row>
    <row r="105" spans="1:5" x14ac:dyDescent="0.3">
      <c r="A105" t="str">
        <f>'Emission Assumption Summary'!A105</f>
        <v/>
      </c>
      <c r="B105" s="11" t="str">
        <f>IF(A105="","",'Summary Sheet'!Z105)</f>
        <v/>
      </c>
      <c r="C105" s="10" t="str">
        <f>IF(A105="","",C104+(C104*Assumptions!$B$17))</f>
        <v/>
      </c>
      <c r="D105" s="8" t="str">
        <f>IF(A105="","",D104+(D104*Assumptions!$B$11))</f>
        <v/>
      </c>
      <c r="E105" s="10" t="str">
        <f>IF(A105="","",(('Emissions Factors'!$B$6/'LPG Vehicles'!D105)*(B105*C105))/10^6)</f>
        <v/>
      </c>
    </row>
    <row r="106" spans="1:5" x14ac:dyDescent="0.3">
      <c r="A106" t="str">
        <f>'Emission Assumption Summary'!A106</f>
        <v/>
      </c>
      <c r="B106" s="11" t="str">
        <f>IF(A106="","",'Summary Sheet'!Z106)</f>
        <v/>
      </c>
      <c r="C106" s="10" t="str">
        <f>IF(A106="","",C105+(C105*Assumptions!$B$17))</f>
        <v/>
      </c>
      <c r="D106" s="8" t="str">
        <f>IF(A106="","",D105+(D105*Assumptions!$B$11))</f>
        <v/>
      </c>
      <c r="E106" s="10" t="str">
        <f>IF(A106="","",(('Emissions Factors'!$B$6/'LPG Vehicles'!D106)*(B106*C106))/10^6)</f>
        <v/>
      </c>
    </row>
    <row r="107" spans="1:5" x14ac:dyDescent="0.3">
      <c r="A107" t="str">
        <f>'Emission Assumption Summary'!A107</f>
        <v/>
      </c>
      <c r="B107" s="11" t="str">
        <f>IF(A107="","",'Summary Sheet'!Z107)</f>
        <v/>
      </c>
      <c r="C107" s="10" t="str">
        <f>IF(A107="","",C106+(C106*Assumptions!$B$17))</f>
        <v/>
      </c>
      <c r="D107" s="8" t="str">
        <f>IF(A107="","",D106+(D106*Assumptions!$B$11))</f>
        <v/>
      </c>
      <c r="E107" s="10" t="str">
        <f>IF(A107="","",(('Emissions Factors'!$B$6/'LPG Vehicles'!D107)*(B107*C107))/10^6)</f>
        <v/>
      </c>
    </row>
    <row r="108" spans="1:5" x14ac:dyDescent="0.3">
      <c r="A108" t="str">
        <f>'Emission Assumption Summary'!A108</f>
        <v/>
      </c>
      <c r="B108" s="11" t="str">
        <f>IF(A108="","",'Summary Sheet'!Z108)</f>
        <v/>
      </c>
      <c r="C108" s="10" t="str">
        <f>IF(A108="","",C107+(C107*Assumptions!$B$17))</f>
        <v/>
      </c>
      <c r="D108" s="8" t="str">
        <f>IF(A108="","",D107+(D107*Assumptions!$B$11))</f>
        <v/>
      </c>
      <c r="E108" s="10" t="str">
        <f>IF(A108="","",(('Emissions Factors'!$B$6/'LPG Vehicles'!D108)*(B108*C108))/10^6)</f>
        <v/>
      </c>
    </row>
    <row r="109" spans="1:5" x14ac:dyDescent="0.3">
      <c r="A109" t="str">
        <f>'Emission Assumption Summary'!A109</f>
        <v/>
      </c>
      <c r="B109" s="11" t="str">
        <f>IF(A109="","",'Summary Sheet'!Z109)</f>
        <v/>
      </c>
      <c r="C109" s="10" t="str">
        <f>IF(A109="","",C108+(C108*Assumptions!$B$17))</f>
        <v/>
      </c>
      <c r="D109" s="8" t="str">
        <f>IF(A109="","",D108+(D108*Assumptions!$B$11))</f>
        <v/>
      </c>
      <c r="E109" s="10" t="str">
        <f>IF(A109="","",(('Emissions Factors'!$B$6/'LPG Vehicles'!D109)*(B109*C109))/10^6)</f>
        <v/>
      </c>
    </row>
    <row r="110" spans="1:5" x14ac:dyDescent="0.3">
      <c r="A110" t="str">
        <f>'Emission Assumption Summary'!A110</f>
        <v/>
      </c>
      <c r="B110" s="11" t="str">
        <f>IF(A110="","",'Summary Sheet'!Z110)</f>
        <v/>
      </c>
      <c r="C110" s="10" t="str">
        <f>IF(A110="","",C109+(C109*Assumptions!$B$17))</f>
        <v/>
      </c>
      <c r="D110" s="8" t="str">
        <f>IF(A110="","",D109+(D109*Assumptions!$B$11))</f>
        <v/>
      </c>
      <c r="E110" s="10" t="str">
        <f>IF(A110="","",(('Emissions Factors'!$B$6/'LPG Vehicles'!D110)*(B110*C110))/10^6)</f>
        <v/>
      </c>
    </row>
    <row r="111" spans="1:5" x14ac:dyDescent="0.3">
      <c r="A111" t="str">
        <f>'Emission Assumption Summary'!A111</f>
        <v/>
      </c>
      <c r="B111" s="11" t="str">
        <f>IF(A111="","",'Summary Sheet'!Z111)</f>
        <v/>
      </c>
      <c r="C111" s="10" t="str">
        <f>IF(A111="","",C110+(C110*Assumptions!$B$17))</f>
        <v/>
      </c>
      <c r="D111" s="8" t="str">
        <f>IF(A111="","",D110+(D110*Assumptions!$B$11))</f>
        <v/>
      </c>
      <c r="E111" s="10" t="str">
        <f>IF(A111="","",(('Emissions Factors'!$B$6/'LPG Vehicles'!D111)*(B111*C111))/10^6)</f>
        <v/>
      </c>
    </row>
    <row r="112" spans="1:5" x14ac:dyDescent="0.3">
      <c r="A112" t="str">
        <f>'Emission Assumption Summary'!A112</f>
        <v/>
      </c>
      <c r="B112" s="11" t="str">
        <f>IF(A112="","",'Summary Sheet'!Z112)</f>
        <v/>
      </c>
      <c r="C112" s="10" t="str">
        <f>IF(A112="","",C111+(C111*Assumptions!$B$17))</f>
        <v/>
      </c>
      <c r="D112" s="8" t="str">
        <f>IF(A112="","",D111+(D111*Assumptions!$B$11))</f>
        <v/>
      </c>
      <c r="E112" s="10" t="str">
        <f>IF(A112="","",(('Emissions Factors'!$B$6/'LPG Vehicles'!D112)*(B112*C112))/10^6)</f>
        <v/>
      </c>
    </row>
    <row r="113" spans="1:5" x14ac:dyDescent="0.3">
      <c r="A113" t="str">
        <f>'Emission Assumption Summary'!A113</f>
        <v/>
      </c>
      <c r="B113" s="11" t="str">
        <f>IF(A113="","",'Summary Sheet'!Z113)</f>
        <v/>
      </c>
      <c r="C113" s="10" t="str">
        <f>IF(A113="","",C112+(C112*Assumptions!$B$17))</f>
        <v/>
      </c>
      <c r="D113" s="8" t="str">
        <f>IF(A113="","",D112+(D112*Assumptions!$B$11))</f>
        <v/>
      </c>
      <c r="E113" s="10" t="str">
        <f>IF(A113="","",(('Emissions Factors'!$B$6/'LPG Vehicles'!D113)*(B113*C113))/10^6)</f>
        <v/>
      </c>
    </row>
    <row r="114" spans="1:5" x14ac:dyDescent="0.3">
      <c r="A114" t="str">
        <f>'Emission Assumption Summary'!A114</f>
        <v/>
      </c>
      <c r="B114" s="11" t="str">
        <f>IF(A114="","",'Summary Sheet'!Z114)</f>
        <v/>
      </c>
      <c r="C114" s="10" t="str">
        <f>IF(A114="","",C113+(C113*Assumptions!$B$17))</f>
        <v/>
      </c>
      <c r="D114" s="8" t="str">
        <f>IF(A114="","",D113+(D113*Assumptions!$B$11))</f>
        <v/>
      </c>
      <c r="E114" s="10" t="str">
        <f>IF(A114="","",(('Emissions Factors'!$B$6/'LPG Vehicles'!D114)*(B114*C114))/10^6)</f>
        <v/>
      </c>
    </row>
    <row r="115" spans="1:5" x14ac:dyDescent="0.3">
      <c r="A115" t="str">
        <f>'Emission Assumption Summary'!A115</f>
        <v/>
      </c>
      <c r="B115" s="11" t="str">
        <f>IF(A115="","",'Summary Sheet'!Z115)</f>
        <v/>
      </c>
      <c r="C115" s="10" t="str">
        <f>IF(A115="","",C114+(C114*Assumptions!$B$17))</f>
        <v/>
      </c>
      <c r="D115" s="8" t="str">
        <f>IF(A115="","",D114+(D114*Assumptions!$B$11))</f>
        <v/>
      </c>
      <c r="E115" s="10" t="str">
        <f>IF(A115="","",(('Emissions Factors'!$B$6/'LPG Vehicles'!D115)*(B115*C115))/10^6)</f>
        <v/>
      </c>
    </row>
    <row r="116" spans="1:5" x14ac:dyDescent="0.3">
      <c r="A116" t="str">
        <f>'Emission Assumption Summary'!A116</f>
        <v/>
      </c>
      <c r="B116" s="11" t="str">
        <f>IF(A116="","",'Summary Sheet'!Z116)</f>
        <v/>
      </c>
      <c r="C116" s="10" t="str">
        <f>IF(A116="","",C115+(C115*Assumptions!$B$17))</f>
        <v/>
      </c>
      <c r="D116" s="8" t="str">
        <f>IF(A116="","",D115+(D115*Assumptions!$B$11))</f>
        <v/>
      </c>
      <c r="E116" s="10" t="str">
        <f>IF(A116="","",(('Emissions Factors'!$B$6/'LPG Vehicles'!D116)*(B116*C116))/10^6)</f>
        <v/>
      </c>
    </row>
    <row r="117" spans="1:5" x14ac:dyDescent="0.3">
      <c r="A117" t="str">
        <f>'Emission Assumption Summary'!A117</f>
        <v/>
      </c>
      <c r="B117" s="11" t="str">
        <f>IF(A117="","",'Summary Sheet'!Z117)</f>
        <v/>
      </c>
      <c r="C117" s="10" t="str">
        <f>IF(A117="","",C116+(C116*Assumptions!$B$17))</f>
        <v/>
      </c>
      <c r="D117" s="8" t="str">
        <f>IF(A117="","",D116+(D116*Assumptions!$B$11))</f>
        <v/>
      </c>
      <c r="E117" s="10" t="str">
        <f>IF(A117="","",(('Emissions Factors'!$B$6/'LPG Vehicles'!D117)*(B117*C117))/10^6)</f>
        <v/>
      </c>
    </row>
    <row r="118" spans="1:5" x14ac:dyDescent="0.3">
      <c r="A118" t="str">
        <f>'Emission Assumption Summary'!A118</f>
        <v/>
      </c>
      <c r="B118" s="11" t="str">
        <f>IF(A118="","",'Summary Sheet'!Z118)</f>
        <v/>
      </c>
      <c r="C118" s="10" t="str">
        <f>IF(A118="","",C117+(C117*Assumptions!$B$17))</f>
        <v/>
      </c>
      <c r="D118" s="8" t="str">
        <f>IF(A118="","",D117+(D117*Assumptions!$B$11))</f>
        <v/>
      </c>
      <c r="E118" s="10" t="str">
        <f>IF(A118="","",(('Emissions Factors'!$B$6/'LPG Vehicles'!D118)*(B118*C118))/10^6)</f>
        <v/>
      </c>
    </row>
    <row r="119" spans="1:5" x14ac:dyDescent="0.3">
      <c r="A119" t="str">
        <f>'Emission Assumption Summary'!A119</f>
        <v/>
      </c>
      <c r="B119" s="11" t="str">
        <f>IF(A119="","",'Summary Sheet'!Z119)</f>
        <v/>
      </c>
      <c r="C119" s="10" t="str">
        <f>IF(A119="","",C118+(C118*Assumptions!$B$17))</f>
        <v/>
      </c>
      <c r="D119" s="8" t="str">
        <f>IF(A119="","",D118+(D118*Assumptions!$B$11))</f>
        <v/>
      </c>
      <c r="E119" s="10" t="str">
        <f>IF(A119="","",(('Emissions Factors'!$B$6/'LPG Vehicles'!D119)*(B119*C119))/10^6)</f>
        <v/>
      </c>
    </row>
    <row r="120" spans="1:5" x14ac:dyDescent="0.3">
      <c r="A120" t="str">
        <f>'Emission Assumption Summary'!A120</f>
        <v/>
      </c>
      <c r="B120" s="11" t="str">
        <f>IF(A120="","",'Summary Sheet'!Z120)</f>
        <v/>
      </c>
      <c r="C120" s="10" t="str">
        <f>IF(A120="","",C119+(C119*Assumptions!$B$17))</f>
        <v/>
      </c>
      <c r="D120" s="8" t="str">
        <f>IF(A120="","",D119+(D119*Assumptions!$B$11))</f>
        <v/>
      </c>
      <c r="E120" s="10" t="str">
        <f>IF(A120="","",(('Emissions Factors'!$B$6/'LPG Vehicles'!D120)*(B120*C120))/10^6)</f>
        <v/>
      </c>
    </row>
    <row r="121" spans="1:5" x14ac:dyDescent="0.3">
      <c r="A121" t="str">
        <f>'Emission Assumption Summary'!A121</f>
        <v/>
      </c>
      <c r="B121" s="11" t="str">
        <f>IF(A121="","",'Summary Sheet'!Z121)</f>
        <v/>
      </c>
      <c r="C121" s="10" t="str">
        <f>IF(A121="","",C120+(C120*Assumptions!$B$17))</f>
        <v/>
      </c>
      <c r="D121" s="8" t="str">
        <f>IF(A121="","",D120+(D120*Assumptions!$B$11))</f>
        <v/>
      </c>
      <c r="E121" s="10" t="str">
        <f>IF(A121="","",(('Emissions Factors'!$B$6/'LPG Vehicles'!D121)*(B121*C121))/10^6)</f>
        <v/>
      </c>
    </row>
    <row r="122" spans="1:5" x14ac:dyDescent="0.3">
      <c r="A122" t="str">
        <f>'Emission Assumption Summary'!A122</f>
        <v/>
      </c>
      <c r="B122" s="11" t="str">
        <f>IF(A122="","",'Summary Sheet'!Z122)</f>
        <v/>
      </c>
      <c r="C122" s="10" t="str">
        <f>IF(A122="","",C121+(C121*Assumptions!$B$17))</f>
        <v/>
      </c>
      <c r="D122" s="8" t="str">
        <f>IF(A122="","",D121+(D121*Assumptions!$B$11))</f>
        <v/>
      </c>
      <c r="E122" s="10" t="str">
        <f>IF(A122="","",(('Emissions Factors'!$B$6/'LPG Vehicles'!D122)*(B122*C122))/10^6)</f>
        <v/>
      </c>
    </row>
    <row r="123" spans="1:5" x14ac:dyDescent="0.3">
      <c r="A123" t="str">
        <f>'Emission Assumption Summary'!A123</f>
        <v/>
      </c>
      <c r="B123" s="11" t="str">
        <f>IF(A123="","",'Summary Sheet'!Z123)</f>
        <v/>
      </c>
      <c r="C123" s="10" t="str">
        <f>IF(A123="","",C122+(C122*Assumptions!$B$17))</f>
        <v/>
      </c>
      <c r="D123" s="8" t="str">
        <f>IF(A123="","",D122+(D122*Assumptions!$B$11))</f>
        <v/>
      </c>
      <c r="E123" s="10" t="str">
        <f>IF(A123="","",(('Emissions Factors'!$B$6/'LPG Vehicles'!D123)*(B123*C123))/10^6)</f>
        <v/>
      </c>
    </row>
    <row r="124" spans="1:5" x14ac:dyDescent="0.3">
      <c r="A124" t="str">
        <f>'Emission Assumption Summary'!A124</f>
        <v/>
      </c>
      <c r="B124" s="11" t="str">
        <f>IF(A124="","",'Summary Sheet'!Z124)</f>
        <v/>
      </c>
      <c r="C124" s="10" t="str">
        <f>IF(A124="","",C123+(C123*Assumptions!$B$17))</f>
        <v/>
      </c>
      <c r="D124" s="8" t="str">
        <f>IF(A124="","",D123+(D123*Assumptions!$B$11))</f>
        <v/>
      </c>
      <c r="E124" s="10" t="str">
        <f>IF(A124="","",(('Emissions Factors'!$B$6/'LPG Vehicles'!D124)*(B124*C124))/10^6)</f>
        <v/>
      </c>
    </row>
    <row r="125" spans="1:5" x14ac:dyDescent="0.3">
      <c r="A125" t="str">
        <f>'Emission Assumption Summary'!A125</f>
        <v/>
      </c>
      <c r="B125" s="11" t="str">
        <f>IF(A125="","",'Summary Sheet'!Z125)</f>
        <v/>
      </c>
      <c r="C125" s="10" t="str">
        <f>IF(A125="","",C124+(C124*Assumptions!$B$17))</f>
        <v/>
      </c>
      <c r="D125" s="8" t="str">
        <f>IF(A125="","",D124+(D124*Assumptions!$B$11))</f>
        <v/>
      </c>
      <c r="E125" s="10" t="str">
        <f>IF(A125="","",(('Emissions Factors'!$B$6/'LPG Vehicles'!D125)*(B125*C125))/10^6)</f>
        <v/>
      </c>
    </row>
    <row r="126" spans="1:5" x14ac:dyDescent="0.3">
      <c r="A126" t="str">
        <f>'Emission Assumption Summary'!A126</f>
        <v/>
      </c>
      <c r="B126" s="11" t="str">
        <f>IF(A126="","",'Summary Sheet'!Z126)</f>
        <v/>
      </c>
      <c r="C126" s="10" t="str">
        <f>IF(A126="","",C125+(C125*Assumptions!$B$17))</f>
        <v/>
      </c>
      <c r="D126" s="8" t="str">
        <f>IF(A126="","",D125+(D125*Assumptions!$B$11))</f>
        <v/>
      </c>
      <c r="E126" s="10" t="str">
        <f>IF(A126="","",(('Emissions Factors'!$B$6/'LPG Vehicles'!D126)*(B126*C126))/10^6)</f>
        <v/>
      </c>
    </row>
    <row r="127" spans="1:5" x14ac:dyDescent="0.3">
      <c r="A127" t="str">
        <f>'Emission Assumption Summary'!A127</f>
        <v/>
      </c>
      <c r="B127" s="11" t="str">
        <f>IF(A127="","",'Summary Sheet'!Z127)</f>
        <v/>
      </c>
      <c r="C127" s="10" t="str">
        <f>IF(A127="","",C126+(C126*Assumptions!$B$17))</f>
        <v/>
      </c>
      <c r="D127" s="8" t="str">
        <f>IF(A127="","",D126+(D126*Assumptions!$B$11))</f>
        <v/>
      </c>
      <c r="E127" s="10" t="str">
        <f>IF(A127="","",(('Emissions Factors'!$B$6/'LPG Vehicles'!D127)*(B127*C127))/10^6)</f>
        <v/>
      </c>
    </row>
    <row r="128" spans="1:5" x14ac:dyDescent="0.3">
      <c r="A128" t="str">
        <f>'Emission Assumption Summary'!A128</f>
        <v/>
      </c>
      <c r="B128" s="11" t="str">
        <f>IF(A128="","",'Summary Sheet'!Z128)</f>
        <v/>
      </c>
      <c r="C128" s="10" t="str">
        <f>IF(A128="","",C127+(C127*Assumptions!$B$17))</f>
        <v/>
      </c>
      <c r="D128" s="8" t="str">
        <f>IF(A128="","",D127+(D127*Assumptions!$B$11))</f>
        <v/>
      </c>
      <c r="E128" s="10" t="str">
        <f>IF(A128="","",(('Emissions Factors'!$B$6/'LPG Vehicles'!D128)*(B128*C128))/10^6)</f>
        <v/>
      </c>
    </row>
    <row r="129" spans="1:5" x14ac:dyDescent="0.3">
      <c r="A129" t="str">
        <f>'Emission Assumption Summary'!A129</f>
        <v/>
      </c>
      <c r="B129" s="11" t="str">
        <f>IF(A129="","",'Summary Sheet'!Z129)</f>
        <v/>
      </c>
      <c r="C129" s="10" t="str">
        <f>IF(A129="","",C128+(C128*Assumptions!$B$17))</f>
        <v/>
      </c>
      <c r="D129" s="8" t="str">
        <f>IF(A129="","",D128+(D128*Assumptions!$B$11))</f>
        <v/>
      </c>
      <c r="E129" s="10" t="str">
        <f>IF(A129="","",(('Emissions Factors'!$B$6/'LPG Vehicles'!D129)*(B129*C129))/10^6)</f>
        <v/>
      </c>
    </row>
    <row r="130" spans="1:5" x14ac:dyDescent="0.3">
      <c r="A130" t="str">
        <f>'Emission Assumption Summary'!A130</f>
        <v/>
      </c>
      <c r="B130" s="11" t="str">
        <f>IF(A130="","",'Summary Sheet'!Z130)</f>
        <v/>
      </c>
      <c r="C130" s="10" t="str">
        <f>IF(A130="","",C129+(C129*Assumptions!$B$17))</f>
        <v/>
      </c>
      <c r="D130" s="8" t="str">
        <f>IF(A130="","",D129+(D129*Assumptions!$B$11))</f>
        <v/>
      </c>
      <c r="E130" s="10" t="str">
        <f>IF(A130="","",(('Emissions Factors'!$B$6/'LPG Vehicles'!D130)*(B130*C130))/10^6)</f>
        <v/>
      </c>
    </row>
    <row r="131" spans="1:5" x14ac:dyDescent="0.3">
      <c r="A131" t="str">
        <f>'Emission Assumption Summary'!A131</f>
        <v/>
      </c>
      <c r="B131" s="11" t="str">
        <f>IF(A131="","",'Summary Sheet'!Z131)</f>
        <v/>
      </c>
      <c r="C131" s="10" t="str">
        <f>IF(A131="","",C130+(C130*Assumptions!$B$17))</f>
        <v/>
      </c>
      <c r="D131" s="8" t="str">
        <f>IF(A131="","",D130+(D130*Assumptions!$B$11))</f>
        <v/>
      </c>
      <c r="E131" s="10" t="str">
        <f>IF(A131="","",(('Emissions Factors'!$B$6/'LPG Vehicles'!D131)*(B131*C131))/10^6)</f>
        <v/>
      </c>
    </row>
    <row r="132" spans="1:5" x14ac:dyDescent="0.3">
      <c r="A132" t="str">
        <f>'Emission Assumption Summary'!A132</f>
        <v/>
      </c>
      <c r="B132" s="11" t="str">
        <f>IF(A132="","",'Summary Sheet'!Z132)</f>
        <v/>
      </c>
      <c r="C132" s="10" t="str">
        <f>IF(A132="","",C131+(C131*Assumptions!$B$17))</f>
        <v/>
      </c>
      <c r="D132" s="8" t="str">
        <f>IF(A132="","",D131+(D131*Assumptions!$B$11))</f>
        <v/>
      </c>
      <c r="E132" s="10" t="str">
        <f>IF(A132="","",(('Emissions Factors'!$B$6/'LPG Vehicles'!D132)*(B132*C132))/10^6)</f>
        <v/>
      </c>
    </row>
    <row r="133" spans="1:5" x14ac:dyDescent="0.3">
      <c r="A133" t="str">
        <f>'Emission Assumption Summary'!A133</f>
        <v/>
      </c>
      <c r="B133" s="11" t="str">
        <f>IF(A133="","",'Summary Sheet'!Z133)</f>
        <v/>
      </c>
      <c r="C133" s="10" t="str">
        <f>IF(A133="","",C132+(C132*Assumptions!$B$17))</f>
        <v/>
      </c>
      <c r="D133" s="8" t="str">
        <f>IF(A133="","",D132+(D132*Assumptions!$B$11))</f>
        <v/>
      </c>
      <c r="E133" s="10" t="str">
        <f>IF(A133="","",(('Emissions Factors'!$B$6/'LPG Vehicles'!D133)*(B133*C133))/10^6)</f>
        <v/>
      </c>
    </row>
    <row r="134" spans="1:5" x14ac:dyDescent="0.3">
      <c r="A134" t="str">
        <f>'Emission Assumption Summary'!A134</f>
        <v/>
      </c>
      <c r="B134" s="11" t="str">
        <f>IF(A134="","",'Summary Sheet'!Z134)</f>
        <v/>
      </c>
      <c r="C134" s="10" t="str">
        <f>IF(A134="","",C133+(C133*Assumptions!$B$17))</f>
        <v/>
      </c>
      <c r="D134" s="8" t="str">
        <f>IF(A134="","",D133+(D133*Assumptions!$B$11))</f>
        <v/>
      </c>
      <c r="E134" s="10" t="str">
        <f>IF(A134="","",(('Emissions Factors'!$B$6/'LPG Vehicles'!D134)*(B134*C134))/10^6)</f>
        <v/>
      </c>
    </row>
    <row r="135" spans="1:5" x14ac:dyDescent="0.3">
      <c r="A135" t="str">
        <f>'Emission Assumption Summary'!A135</f>
        <v/>
      </c>
      <c r="B135" s="11" t="str">
        <f>IF(A135="","",'Summary Sheet'!Z135)</f>
        <v/>
      </c>
      <c r="C135" s="10" t="str">
        <f>IF(A135="","",C134+(C134*Assumptions!$B$17))</f>
        <v/>
      </c>
      <c r="D135" s="8" t="str">
        <f>IF(A135="","",D134+(D134*Assumptions!$B$11))</f>
        <v/>
      </c>
      <c r="E135" s="10" t="str">
        <f>IF(A135="","",(('Emissions Factors'!$B$6/'LPG Vehicles'!D135)*(B135*C135))/10^6)</f>
        <v/>
      </c>
    </row>
    <row r="136" spans="1:5" x14ac:dyDescent="0.3">
      <c r="A136" t="str">
        <f>'Emission Assumption Summary'!A136</f>
        <v/>
      </c>
      <c r="B136" s="11" t="str">
        <f>IF(A136="","",'Summary Sheet'!Z136)</f>
        <v/>
      </c>
      <c r="C136" s="10" t="str">
        <f>IF(A136="","",C135+(C135*Assumptions!$B$17))</f>
        <v/>
      </c>
      <c r="D136" s="8" t="str">
        <f>IF(A136="","",D135+(D135*Assumptions!$B$11))</f>
        <v/>
      </c>
      <c r="E136" s="10" t="str">
        <f>IF(A136="","",(('Emissions Factors'!$B$6/'LPG Vehicles'!D136)*(B136*C136))/10^6)</f>
        <v/>
      </c>
    </row>
    <row r="137" spans="1:5" x14ac:dyDescent="0.3">
      <c r="A137" t="str">
        <f>'Emission Assumption Summary'!A137</f>
        <v/>
      </c>
      <c r="B137" s="11" t="str">
        <f>IF(A137="","",'Summary Sheet'!Z137)</f>
        <v/>
      </c>
      <c r="C137" s="10" t="str">
        <f>IF(A137="","",C136+(C136*Assumptions!$B$17))</f>
        <v/>
      </c>
      <c r="D137" s="8" t="str">
        <f>IF(A137="","",D136+(D136*Assumptions!$B$11))</f>
        <v/>
      </c>
      <c r="E137" s="10" t="str">
        <f>IF(A137="","",(('Emissions Factors'!$B$6/'LPG Vehicles'!D137)*(B137*C137))/10^6)</f>
        <v/>
      </c>
    </row>
    <row r="138" spans="1:5" x14ac:dyDescent="0.3">
      <c r="A138" t="str">
        <f>'Emission Assumption Summary'!A138</f>
        <v/>
      </c>
      <c r="B138" s="11" t="str">
        <f>IF(A138="","",'Summary Sheet'!Z138)</f>
        <v/>
      </c>
      <c r="C138" s="10" t="str">
        <f>IF(A138="","",C137+(C137*Assumptions!$B$17))</f>
        <v/>
      </c>
      <c r="D138" s="8" t="str">
        <f>IF(A138="","",D137+(D137*Assumptions!$B$11))</f>
        <v/>
      </c>
      <c r="E138" s="10" t="str">
        <f>IF(A138="","",(('Emissions Factors'!$B$6/'LPG Vehicles'!D138)*(B138*C138))/10^6)</f>
        <v/>
      </c>
    </row>
    <row r="139" spans="1:5" x14ac:dyDescent="0.3">
      <c r="A139" t="str">
        <f>'Emission Assumption Summary'!A139</f>
        <v/>
      </c>
      <c r="B139" s="11" t="str">
        <f>IF(A139="","",'Summary Sheet'!Z139)</f>
        <v/>
      </c>
      <c r="C139" s="10" t="str">
        <f>IF(A139="","",C138+(C138*Assumptions!$B$17))</f>
        <v/>
      </c>
      <c r="D139" s="8" t="str">
        <f>IF(A139="","",D138+(D138*Assumptions!$B$11))</f>
        <v/>
      </c>
      <c r="E139" s="10" t="str">
        <f>IF(A139="","",(('Emissions Factors'!$B$6/'LPG Vehicles'!D139)*(B139*C139))/10^6)</f>
        <v/>
      </c>
    </row>
    <row r="140" spans="1:5" x14ac:dyDescent="0.3">
      <c r="A140" t="str">
        <f>'Emission Assumption Summary'!A140</f>
        <v/>
      </c>
      <c r="B140" s="11" t="str">
        <f>IF(A140="","",'Summary Sheet'!Z140)</f>
        <v/>
      </c>
      <c r="C140" s="10" t="str">
        <f>IF(A140="","",C139+(C139*Assumptions!$B$17))</f>
        <v/>
      </c>
      <c r="D140" s="8" t="str">
        <f>IF(A140="","",D139+(D139*Assumptions!$B$11))</f>
        <v/>
      </c>
      <c r="E140" s="10" t="str">
        <f>IF(A140="","",(('Emissions Factors'!$B$6/'LPG Vehicles'!D140)*(B140*C140))/10^6)</f>
        <v/>
      </c>
    </row>
    <row r="141" spans="1:5" x14ac:dyDescent="0.3">
      <c r="A141" t="str">
        <f>'Emission Assumption Summary'!A141</f>
        <v/>
      </c>
      <c r="B141" s="11" t="str">
        <f>IF(A141="","",'Summary Sheet'!Z141)</f>
        <v/>
      </c>
      <c r="C141" s="10" t="str">
        <f>IF(A141="","",C140+(C140*Assumptions!$B$17))</f>
        <v/>
      </c>
      <c r="D141" s="8" t="str">
        <f>IF(A141="","",D140+(D140*Assumptions!$B$11))</f>
        <v/>
      </c>
      <c r="E141" s="10" t="str">
        <f>IF(A141="","",(('Emissions Factors'!$B$6/'LPG Vehicles'!D141)*(B141*C141))/10^6)</f>
        <v/>
      </c>
    </row>
    <row r="142" spans="1:5" x14ac:dyDescent="0.3">
      <c r="A142" t="str">
        <f>'Emission Assumption Summary'!A142</f>
        <v/>
      </c>
      <c r="B142" s="11" t="str">
        <f>IF(A142="","",'Summary Sheet'!Z142)</f>
        <v/>
      </c>
      <c r="C142" s="10" t="str">
        <f>IF(A142="","",C141+(C141*Assumptions!$B$17))</f>
        <v/>
      </c>
      <c r="D142" s="8" t="str">
        <f>IF(A142="","",D141+(D141*Assumptions!$B$11))</f>
        <v/>
      </c>
      <c r="E142" s="10" t="str">
        <f>IF(A142="","",(('Emissions Factors'!$B$6/'LPG Vehicles'!D142)*(B142*C142))/10^6)</f>
        <v/>
      </c>
    </row>
    <row r="143" spans="1:5" x14ac:dyDescent="0.3">
      <c r="A143" t="str">
        <f>'Emission Assumption Summary'!A143</f>
        <v/>
      </c>
      <c r="B143" s="11" t="str">
        <f>IF(A143="","",'Summary Sheet'!Z143)</f>
        <v/>
      </c>
      <c r="C143" s="10" t="str">
        <f>IF(A143="","",C142+(C142*Assumptions!$B$17))</f>
        <v/>
      </c>
      <c r="D143" s="8" t="str">
        <f>IF(A143="","",D142+(D142*Assumptions!$B$11))</f>
        <v/>
      </c>
      <c r="E143" s="10" t="str">
        <f>IF(A143="","",(('Emissions Factors'!$B$6/'LPG Vehicles'!D143)*(B143*C143))/10^6)</f>
        <v/>
      </c>
    </row>
    <row r="144" spans="1:5" x14ac:dyDescent="0.3">
      <c r="A144" t="str">
        <f>'Emission Assumption Summary'!A144</f>
        <v/>
      </c>
      <c r="B144" s="11" t="str">
        <f>IF(A144="","",'Summary Sheet'!Z144)</f>
        <v/>
      </c>
      <c r="C144" s="10" t="str">
        <f>IF(A144="","",C143+(C143*Assumptions!$B$17))</f>
        <v/>
      </c>
      <c r="D144" s="8" t="str">
        <f>IF(A144="","",D143+(D143*Assumptions!$B$11))</f>
        <v/>
      </c>
      <c r="E144" s="10" t="str">
        <f>IF(A144="","",(('Emissions Factors'!$B$6/'LPG Vehicles'!D144)*(B144*C144))/10^6)</f>
        <v/>
      </c>
    </row>
    <row r="145" spans="1:5" x14ac:dyDescent="0.3">
      <c r="A145" t="str">
        <f>'Emission Assumption Summary'!A145</f>
        <v/>
      </c>
      <c r="B145" s="11" t="str">
        <f>IF(A145="","",'Summary Sheet'!Z145)</f>
        <v/>
      </c>
      <c r="C145" s="10" t="str">
        <f>IF(A145="","",C144+(C144*Assumptions!$B$17))</f>
        <v/>
      </c>
      <c r="D145" s="8" t="str">
        <f>IF(A145="","",D144+(D144*Assumptions!$B$11))</f>
        <v/>
      </c>
      <c r="E145" s="10" t="str">
        <f>IF(A145="","",(('Emissions Factors'!$B$6/'LPG Vehicles'!D145)*(B145*C145))/10^6)</f>
        <v/>
      </c>
    </row>
    <row r="146" spans="1:5" x14ac:dyDescent="0.3">
      <c r="A146" t="str">
        <f>'Emission Assumption Summary'!A146</f>
        <v/>
      </c>
      <c r="B146" s="11" t="str">
        <f>IF(A146="","",'Summary Sheet'!Z146)</f>
        <v/>
      </c>
      <c r="C146" s="10" t="str">
        <f>IF(A146="","",C145+(C145*Assumptions!$B$17))</f>
        <v/>
      </c>
      <c r="D146" s="8" t="str">
        <f>IF(A146="","",D145+(D145*Assumptions!$B$11))</f>
        <v/>
      </c>
      <c r="E146" s="10" t="str">
        <f>IF(A146="","",(('Emissions Factors'!$B$6/'LPG Vehicles'!D146)*(B146*C146))/10^6)</f>
        <v/>
      </c>
    </row>
    <row r="147" spans="1:5" x14ac:dyDescent="0.3">
      <c r="A147" t="str">
        <f>'Emission Assumption Summary'!A147</f>
        <v/>
      </c>
      <c r="B147" s="11" t="str">
        <f>IF(A147="","",'Summary Sheet'!Z147)</f>
        <v/>
      </c>
      <c r="C147" s="10" t="str">
        <f>IF(A147="","",C146+(C146*Assumptions!$B$17))</f>
        <v/>
      </c>
      <c r="D147" s="8" t="str">
        <f>IF(A147="","",D146+(D146*Assumptions!$B$11))</f>
        <v/>
      </c>
      <c r="E147" s="10" t="str">
        <f>IF(A147="","",(('Emissions Factors'!$B$6/'LPG Vehicles'!D147)*(B147*C147))/10^6)</f>
        <v/>
      </c>
    </row>
    <row r="148" spans="1:5" x14ac:dyDescent="0.3">
      <c r="A148" t="str">
        <f>'Emission Assumption Summary'!A148</f>
        <v/>
      </c>
      <c r="B148" s="11" t="str">
        <f>IF(A148="","",'Summary Sheet'!Z148)</f>
        <v/>
      </c>
      <c r="C148" s="10" t="str">
        <f>IF(A148="","",C147+(C147*Assumptions!$B$17))</f>
        <v/>
      </c>
      <c r="D148" s="8" t="str">
        <f>IF(A148="","",D147+(D147*Assumptions!$B$11))</f>
        <v/>
      </c>
      <c r="E148" s="10" t="str">
        <f>IF(A148="","",(('Emissions Factors'!$B$6/'LPG Vehicles'!D148)*(B148*C148))/10^6)</f>
        <v/>
      </c>
    </row>
    <row r="149" spans="1:5" x14ac:dyDescent="0.3">
      <c r="A149" t="str">
        <f>'Emission Assumption Summary'!A149</f>
        <v/>
      </c>
      <c r="B149" s="11" t="str">
        <f>IF(A149="","",'Summary Sheet'!Z149)</f>
        <v/>
      </c>
      <c r="C149" s="10" t="str">
        <f>IF(A149="","",C148+(C148*Assumptions!$B$17))</f>
        <v/>
      </c>
      <c r="D149" s="8" t="str">
        <f>IF(A149="","",D148+(D148*Assumptions!$B$11))</f>
        <v/>
      </c>
      <c r="E149" s="10" t="str">
        <f>IF(A149="","",(('Emissions Factors'!$B$6/'LPG Vehicles'!D149)*(B149*C149))/10^6)</f>
        <v/>
      </c>
    </row>
    <row r="150" spans="1:5" x14ac:dyDescent="0.3">
      <c r="A150" t="str">
        <f>'Emission Assumption Summary'!A150</f>
        <v/>
      </c>
      <c r="B150" s="11" t="str">
        <f>IF(A150="","",'Summary Sheet'!Z150)</f>
        <v/>
      </c>
      <c r="C150" s="10" t="str">
        <f>IF(A150="","",C149+(C149*Assumptions!$B$17))</f>
        <v/>
      </c>
      <c r="D150" s="8" t="str">
        <f>IF(A150="","",D149+(D149*Assumptions!$B$11))</f>
        <v/>
      </c>
      <c r="E150" s="10" t="str">
        <f>IF(A150="","",(('Emissions Factors'!$B$6/'LPG Vehicles'!D150)*(B150*C150))/10^6)</f>
        <v/>
      </c>
    </row>
    <row r="151" spans="1:5" x14ac:dyDescent="0.3">
      <c r="A151" t="str">
        <f>'Emission Assumption Summary'!A151</f>
        <v/>
      </c>
      <c r="B151" s="11" t="str">
        <f>IF(A151="","",'Summary Sheet'!Z151)</f>
        <v/>
      </c>
      <c r="C151" s="10" t="str">
        <f>IF(A151="","",C150+(C150*Assumptions!$B$17))</f>
        <v/>
      </c>
      <c r="D151" s="8" t="str">
        <f>IF(A151="","",D150+(D150*Assumptions!$B$11))</f>
        <v/>
      </c>
      <c r="E151" s="10" t="str">
        <f>IF(A151="","",(('Emissions Factors'!$B$6/'LPG Vehicles'!D151)*(B151*C151))/10^6)</f>
        <v/>
      </c>
    </row>
    <row r="152" spans="1:5" x14ac:dyDescent="0.3">
      <c r="A152" t="str">
        <f>'Emission Assumption Summary'!A152</f>
        <v/>
      </c>
      <c r="B152" s="11" t="str">
        <f>IF(A152="","",'Summary Sheet'!Z152)</f>
        <v/>
      </c>
      <c r="C152" s="10" t="str">
        <f>IF(A152="","",C151+(C151*Assumptions!$B$17))</f>
        <v/>
      </c>
      <c r="D152" s="8" t="str">
        <f>IF(A152="","",D151+(D151*Assumptions!$B$11))</f>
        <v/>
      </c>
      <c r="E152" s="10" t="str">
        <f>IF(A152="","",(('Emissions Factors'!$B$6/'LPG Vehicles'!D152)*(B152*C152))/10^6)</f>
        <v/>
      </c>
    </row>
    <row r="153" spans="1:5" x14ac:dyDescent="0.3">
      <c r="A153" t="str">
        <f>'Emission Assumption Summary'!A153</f>
        <v/>
      </c>
      <c r="B153" s="11" t="str">
        <f>IF(A153="","",'Summary Sheet'!Z153)</f>
        <v/>
      </c>
      <c r="C153" s="10" t="str">
        <f>IF(A153="","",C152+(C152*Assumptions!$B$17))</f>
        <v/>
      </c>
      <c r="D153" s="8" t="str">
        <f>IF(A153="","",D152+(D152*Assumptions!$B$11))</f>
        <v/>
      </c>
      <c r="E153" s="10" t="str">
        <f>IF(A153="","",(('Emissions Factors'!$B$6/'LPG Vehicles'!D153)*(B153*C153))/10^6)</f>
        <v/>
      </c>
    </row>
    <row r="154" spans="1:5" x14ac:dyDescent="0.3">
      <c r="A154" t="str">
        <f>'Emission Assumption Summary'!A154</f>
        <v/>
      </c>
      <c r="B154" s="11" t="str">
        <f>IF(A154="","",'Summary Sheet'!Z154)</f>
        <v/>
      </c>
      <c r="C154" s="10" t="str">
        <f>IF(A154="","",C153+(C153*Assumptions!$B$17))</f>
        <v/>
      </c>
      <c r="D154" s="8" t="str">
        <f>IF(A154="","",D153+(D153*Assumptions!$B$11))</f>
        <v/>
      </c>
      <c r="E154" s="10" t="str">
        <f>IF(A154="","",(('Emissions Factors'!$B$6/'LPG Vehicles'!D154)*(B154*C154))/10^6)</f>
        <v/>
      </c>
    </row>
    <row r="155" spans="1:5" x14ac:dyDescent="0.3">
      <c r="A155" t="str">
        <f>'Emission Assumption Summary'!A155</f>
        <v/>
      </c>
      <c r="B155" s="11" t="str">
        <f>IF(A155="","",'Summary Sheet'!Z155)</f>
        <v/>
      </c>
      <c r="C155" s="10" t="str">
        <f>IF(A155="","",C154+(C154*Assumptions!$B$17))</f>
        <v/>
      </c>
      <c r="D155" s="8" t="str">
        <f>IF(A155="","",D154+(D154*Assumptions!$B$11))</f>
        <v/>
      </c>
      <c r="E155" s="10" t="str">
        <f>IF(A155="","",(('Emissions Factors'!$B$6/'LPG Vehicles'!D155)*(B155*C155))/10^6)</f>
        <v/>
      </c>
    </row>
    <row r="156" spans="1:5" x14ac:dyDescent="0.3">
      <c r="A156" t="str">
        <f>'Emission Assumption Summary'!A156</f>
        <v/>
      </c>
      <c r="B156" s="11" t="str">
        <f>IF(A156="","",'Summary Sheet'!Z156)</f>
        <v/>
      </c>
      <c r="C156" s="10" t="str">
        <f>IF(A156="","",C155+(C155*Assumptions!$B$17))</f>
        <v/>
      </c>
      <c r="D156" s="8" t="str">
        <f>IF(A156="","",D155+(D155*Assumptions!$B$11))</f>
        <v/>
      </c>
      <c r="E156" s="10" t="str">
        <f>IF(A156="","",(('Emissions Factors'!$B$6/'LPG Vehicles'!D156)*(B156*C156))/10^6)</f>
        <v/>
      </c>
    </row>
    <row r="157" spans="1:5" x14ac:dyDescent="0.3">
      <c r="A157" t="str">
        <f>'Emission Assumption Summary'!A157</f>
        <v/>
      </c>
      <c r="B157" s="11" t="str">
        <f>IF(A157="","",'Summary Sheet'!Z157)</f>
        <v/>
      </c>
      <c r="C157" s="10" t="str">
        <f>IF(A157="","",C156+(C156*Assumptions!$B$17))</f>
        <v/>
      </c>
      <c r="D157" s="8" t="str">
        <f>IF(A157="","",D156+(D156*Assumptions!$B$11))</f>
        <v/>
      </c>
      <c r="E157" s="10" t="str">
        <f>IF(A157="","",(('Emissions Factors'!$B$6/'LPG Vehicles'!D157)*(B157*C157))/10^6)</f>
        <v/>
      </c>
    </row>
    <row r="158" spans="1:5" x14ac:dyDescent="0.3">
      <c r="A158" t="str">
        <f>'Emission Assumption Summary'!A158</f>
        <v/>
      </c>
      <c r="B158" s="11" t="str">
        <f>IF(A158="","",'Summary Sheet'!Z158)</f>
        <v/>
      </c>
      <c r="C158" s="10" t="str">
        <f>IF(A158="","",C157+(C157*Assumptions!$B$17))</f>
        <v/>
      </c>
      <c r="D158" s="8" t="str">
        <f>IF(A158="","",D157+(D157*Assumptions!$B$11))</f>
        <v/>
      </c>
      <c r="E158" s="10" t="str">
        <f>IF(A158="","",(('Emissions Factors'!$B$6/'LPG Vehicles'!D158)*(B158*C158))/10^6)</f>
        <v/>
      </c>
    </row>
    <row r="159" spans="1:5" x14ac:dyDescent="0.3">
      <c r="A159" t="str">
        <f>'Emission Assumption Summary'!A159</f>
        <v/>
      </c>
      <c r="B159" s="11" t="str">
        <f>IF(A159="","",'Summary Sheet'!Z159)</f>
        <v/>
      </c>
      <c r="C159" s="10" t="str">
        <f>IF(A159="","",C158+(C158*Assumptions!$B$17))</f>
        <v/>
      </c>
      <c r="D159" s="8" t="str">
        <f>IF(A159="","",D158+(D158*Assumptions!$B$11))</f>
        <v/>
      </c>
      <c r="E159" s="10" t="str">
        <f>IF(A159="","",(('Emissions Factors'!$B$6/'LPG Vehicles'!D159)*(B159*C159))/10^6)</f>
        <v/>
      </c>
    </row>
    <row r="160" spans="1:5" x14ac:dyDescent="0.3">
      <c r="A160" t="str">
        <f>'Emission Assumption Summary'!A160</f>
        <v/>
      </c>
      <c r="B160" s="11" t="str">
        <f>IF(A160="","",'Summary Sheet'!Z160)</f>
        <v/>
      </c>
      <c r="C160" s="10" t="str">
        <f>IF(A160="","",C159+(C159*Assumptions!$B$17))</f>
        <v/>
      </c>
      <c r="D160" s="8" t="str">
        <f>IF(A160="","",D159+(D159*Assumptions!$B$11))</f>
        <v/>
      </c>
      <c r="E160" s="10" t="str">
        <f>IF(A160="","",(('Emissions Factors'!$B$6/'LPG Vehicles'!D160)*(B160*C160))/10^6)</f>
        <v/>
      </c>
    </row>
    <row r="161" spans="1:5" x14ac:dyDescent="0.3">
      <c r="A161" t="str">
        <f>'Emission Assumption Summary'!A161</f>
        <v/>
      </c>
      <c r="B161" s="11" t="str">
        <f>IF(A161="","",'Summary Sheet'!Z161)</f>
        <v/>
      </c>
      <c r="C161" s="10" t="str">
        <f>IF(A161="","",C160+(C160*Assumptions!$B$17))</f>
        <v/>
      </c>
      <c r="D161" s="8" t="str">
        <f>IF(A161="","",D160+(D160*Assumptions!$B$11))</f>
        <v/>
      </c>
      <c r="E161" s="10" t="str">
        <f>IF(A161="","",(('Emissions Factors'!$B$6/'LPG Vehicles'!D161)*(B161*C161))/10^6)</f>
        <v/>
      </c>
    </row>
    <row r="162" spans="1:5" x14ac:dyDescent="0.3">
      <c r="A162" t="str">
        <f>'Emission Assumption Summary'!A162</f>
        <v/>
      </c>
      <c r="B162" s="11" t="str">
        <f>IF(A162="","",'Summary Sheet'!Z162)</f>
        <v/>
      </c>
      <c r="C162" s="10" t="str">
        <f>IF(A162="","",C161+(C161*Assumptions!$B$17))</f>
        <v/>
      </c>
      <c r="D162" s="8" t="str">
        <f>IF(A162="","",D161+(D161*Assumptions!$B$11))</f>
        <v/>
      </c>
      <c r="E162" s="10" t="str">
        <f>IF(A162="","",(('Emissions Factors'!$B$6/'LPG Vehicles'!D162)*(B162*C162))/10^6)</f>
        <v/>
      </c>
    </row>
    <row r="163" spans="1:5" x14ac:dyDescent="0.3">
      <c r="A163" t="str">
        <f>'Emission Assumption Summary'!A163</f>
        <v/>
      </c>
      <c r="B163" s="11" t="str">
        <f>IF(A163="","",'Summary Sheet'!Z163)</f>
        <v/>
      </c>
      <c r="C163" s="10" t="str">
        <f>IF(A163="","",C162+(C162*Assumptions!$B$17))</f>
        <v/>
      </c>
      <c r="D163" s="8" t="str">
        <f>IF(A163="","",D162+(D162*Assumptions!$B$11))</f>
        <v/>
      </c>
      <c r="E163" s="10" t="str">
        <f>IF(A163="","",(('Emissions Factors'!$B$6/'LPG Vehicles'!D163)*(B163*C163))/10^6)</f>
        <v/>
      </c>
    </row>
    <row r="164" spans="1:5" x14ac:dyDescent="0.3">
      <c r="A164" t="str">
        <f>'Emission Assumption Summary'!A164</f>
        <v/>
      </c>
      <c r="B164" s="11" t="str">
        <f>IF(A164="","",'Summary Sheet'!Z164)</f>
        <v/>
      </c>
      <c r="C164" s="10" t="str">
        <f>IF(A164="","",C163+(C163*Assumptions!$B$17))</f>
        <v/>
      </c>
      <c r="D164" s="8" t="str">
        <f>IF(A164="","",D163+(D163*Assumptions!$B$11))</f>
        <v/>
      </c>
      <c r="E164" s="10" t="str">
        <f>IF(A164="","",(('Emissions Factors'!$B$6/'LPG Vehicles'!D164)*(B164*C164))/10^6)</f>
        <v/>
      </c>
    </row>
    <row r="165" spans="1:5" x14ac:dyDescent="0.3">
      <c r="A165" t="str">
        <f>'Emission Assumption Summary'!A165</f>
        <v/>
      </c>
      <c r="B165" s="11" t="str">
        <f>IF(A165="","",'Summary Sheet'!Z165)</f>
        <v/>
      </c>
      <c r="C165" s="10" t="str">
        <f>IF(A165="","",C164+(C164*Assumptions!$B$17))</f>
        <v/>
      </c>
      <c r="D165" s="8" t="str">
        <f>IF(A165="","",D164+(D164*Assumptions!$B$11))</f>
        <v/>
      </c>
      <c r="E165" s="10" t="str">
        <f>IF(A165="","",(('Emissions Factors'!$B$6/'LPG Vehicles'!D165)*(B165*C165))/10^6)</f>
        <v/>
      </c>
    </row>
    <row r="166" spans="1:5" x14ac:dyDescent="0.3">
      <c r="A166" t="str">
        <f>'Emission Assumption Summary'!A166</f>
        <v/>
      </c>
      <c r="B166" s="11" t="str">
        <f>IF(A166="","",'Summary Sheet'!Z166)</f>
        <v/>
      </c>
      <c r="C166" s="10" t="str">
        <f>IF(A166="","",C165+(C165*Assumptions!$B$17))</f>
        <v/>
      </c>
      <c r="D166" s="8" t="str">
        <f>IF(A166="","",D165+(D165*Assumptions!$B$11))</f>
        <v/>
      </c>
      <c r="E166" s="10" t="str">
        <f>IF(A166="","",(('Emissions Factors'!$B$6/'LPG Vehicles'!D166)*(B166*C166))/10^6)</f>
        <v/>
      </c>
    </row>
    <row r="167" spans="1:5" x14ac:dyDescent="0.3">
      <c r="A167" t="str">
        <f>'Emission Assumption Summary'!A167</f>
        <v/>
      </c>
      <c r="B167" s="11" t="str">
        <f>IF(A167="","",'Summary Sheet'!Z167)</f>
        <v/>
      </c>
      <c r="C167" s="10" t="str">
        <f>IF(A167="","",C166+(C166*Assumptions!$B$17))</f>
        <v/>
      </c>
      <c r="D167" s="8" t="str">
        <f>IF(A167="","",D166+(D166*Assumptions!$B$11))</f>
        <v/>
      </c>
      <c r="E167" s="10" t="str">
        <f>IF(A167="","",(('Emissions Factors'!$B$6/'LPG Vehicles'!D167)*(B167*C167))/10^6)</f>
        <v/>
      </c>
    </row>
    <row r="168" spans="1:5" x14ac:dyDescent="0.3">
      <c r="A168" t="str">
        <f>'Emission Assumption Summary'!A168</f>
        <v/>
      </c>
      <c r="B168" s="11" t="str">
        <f>IF(A168="","",'Summary Sheet'!Z168)</f>
        <v/>
      </c>
      <c r="C168" s="10" t="str">
        <f>IF(A168="","",C167+(C167*Assumptions!$B$17))</f>
        <v/>
      </c>
      <c r="D168" s="8" t="str">
        <f>IF(A168="","",D167+(D167*Assumptions!$B$11))</f>
        <v/>
      </c>
      <c r="E168" s="10" t="str">
        <f>IF(A168="","",(('Emissions Factors'!$B$6/'LPG Vehicles'!D168)*(B168*C168))/10^6)</f>
        <v/>
      </c>
    </row>
    <row r="169" spans="1:5" x14ac:dyDescent="0.3">
      <c r="A169" t="str">
        <f>'Emission Assumption Summary'!A169</f>
        <v/>
      </c>
      <c r="B169" s="11" t="str">
        <f>IF(A169="","",'Summary Sheet'!Z169)</f>
        <v/>
      </c>
      <c r="C169" s="10" t="str">
        <f>IF(A169="","",C168+(C168*Assumptions!$B$17))</f>
        <v/>
      </c>
      <c r="D169" s="8" t="str">
        <f>IF(A169="","",D168+(D168*Assumptions!$B$11))</f>
        <v/>
      </c>
      <c r="E169" s="10" t="str">
        <f>IF(A169="","",(('Emissions Factors'!$B$6/'LPG Vehicles'!D169)*(B169*C169))/10^6)</f>
        <v/>
      </c>
    </row>
    <row r="170" spans="1:5" x14ac:dyDescent="0.3">
      <c r="A170" t="str">
        <f>'Emission Assumption Summary'!A170</f>
        <v/>
      </c>
      <c r="B170" s="11" t="str">
        <f>IF(A170="","",'Summary Sheet'!Z170)</f>
        <v/>
      </c>
      <c r="C170" s="10" t="str">
        <f>IF(A170="","",C169+(C169*Assumptions!$B$17))</f>
        <v/>
      </c>
      <c r="D170" s="8" t="str">
        <f>IF(A170="","",D169+(D169*Assumptions!$B$11))</f>
        <v/>
      </c>
      <c r="E170" s="10" t="str">
        <f>IF(A170="","",(('Emissions Factors'!$B$6/'LPG Vehicles'!D170)*(B170*C170))/10^6)</f>
        <v/>
      </c>
    </row>
    <row r="171" spans="1:5" x14ac:dyDescent="0.3">
      <c r="A171" t="str">
        <f>'Emission Assumption Summary'!A171</f>
        <v/>
      </c>
      <c r="B171" s="11" t="str">
        <f>IF(A171="","",'Summary Sheet'!Z171)</f>
        <v/>
      </c>
      <c r="C171" s="10" t="str">
        <f>IF(A171="","",C170+(C170*Assumptions!$B$17))</f>
        <v/>
      </c>
      <c r="D171" s="8" t="str">
        <f>IF(A171="","",D170+(D170*Assumptions!$B$11))</f>
        <v/>
      </c>
      <c r="E171" s="10" t="str">
        <f>IF(A171="","",(('Emissions Factors'!$B$6/'LPG Vehicles'!D171)*(B171*C171))/10^6)</f>
        <v/>
      </c>
    </row>
    <row r="172" spans="1:5" x14ac:dyDescent="0.3">
      <c r="A172" t="str">
        <f>'Emission Assumption Summary'!A172</f>
        <v/>
      </c>
      <c r="B172" s="11" t="str">
        <f>IF(A172="","",'Summary Sheet'!Z172)</f>
        <v/>
      </c>
      <c r="C172" s="10" t="str">
        <f>IF(A172="","",C171+(C171*Assumptions!$B$17))</f>
        <v/>
      </c>
      <c r="D172" s="8" t="str">
        <f>IF(A172="","",D171+(D171*Assumptions!$B$11))</f>
        <v/>
      </c>
      <c r="E172" s="10" t="str">
        <f>IF(A172="","",(('Emissions Factors'!$B$6/'LPG Vehicles'!D172)*(B172*C172))/10^6)</f>
        <v/>
      </c>
    </row>
    <row r="173" spans="1:5" x14ac:dyDescent="0.3">
      <c r="A173" t="str">
        <f>'Emission Assumption Summary'!A173</f>
        <v/>
      </c>
      <c r="B173" s="11" t="str">
        <f>IF(A173="","",'Summary Sheet'!Z173)</f>
        <v/>
      </c>
      <c r="C173" s="10" t="str">
        <f>IF(A173="","",C172+(C172*Assumptions!$B$17))</f>
        <v/>
      </c>
      <c r="D173" s="8" t="str">
        <f>IF(A173="","",D172+(D172*Assumptions!$B$11))</f>
        <v/>
      </c>
      <c r="E173" s="10" t="str">
        <f>IF(A173="","",(('Emissions Factors'!$B$6/'LPG Vehicles'!D173)*(B173*C173))/10^6)</f>
        <v/>
      </c>
    </row>
    <row r="174" spans="1:5" x14ac:dyDescent="0.3">
      <c r="A174" t="str">
        <f>'Emission Assumption Summary'!A174</f>
        <v/>
      </c>
      <c r="B174" s="11" t="str">
        <f>IF(A174="","",'Summary Sheet'!Z174)</f>
        <v/>
      </c>
      <c r="C174" s="10" t="str">
        <f>IF(A174="","",C173+(C173*Assumptions!$B$17))</f>
        <v/>
      </c>
      <c r="D174" s="8" t="str">
        <f>IF(A174="","",D173+(D173*Assumptions!$B$11))</f>
        <v/>
      </c>
      <c r="E174" s="10" t="str">
        <f>IF(A174="","",(('Emissions Factors'!$B$6/'LPG Vehicles'!D174)*(B174*C174))/10^6)</f>
        <v/>
      </c>
    </row>
    <row r="175" spans="1:5" x14ac:dyDescent="0.3">
      <c r="A175" t="str">
        <f>'Emission Assumption Summary'!A175</f>
        <v/>
      </c>
      <c r="B175" s="11" t="str">
        <f>IF(A175="","",'Summary Sheet'!Z175)</f>
        <v/>
      </c>
      <c r="C175" s="10" t="str">
        <f>IF(A175="","",C174+(C174*Assumptions!$B$17))</f>
        <v/>
      </c>
      <c r="D175" s="8" t="str">
        <f>IF(A175="","",D174+(D174*Assumptions!$B$11))</f>
        <v/>
      </c>
      <c r="E175" s="10" t="str">
        <f>IF(A175="","",(('Emissions Factors'!$B$6/'LPG Vehicles'!D175)*(B175*C175))/10^6)</f>
        <v/>
      </c>
    </row>
    <row r="176" spans="1:5" x14ac:dyDescent="0.3">
      <c r="A176" t="str">
        <f>'Emission Assumption Summary'!A176</f>
        <v/>
      </c>
      <c r="B176" s="11" t="str">
        <f>IF(A176="","",'Summary Sheet'!Z176)</f>
        <v/>
      </c>
      <c r="C176" s="10" t="str">
        <f>IF(A176="","",C175+(C175*Assumptions!$B$17))</f>
        <v/>
      </c>
      <c r="D176" s="8" t="str">
        <f>IF(A176="","",D175+(D175*Assumptions!$B$11))</f>
        <v/>
      </c>
      <c r="E176" s="10" t="str">
        <f>IF(A176="","",(('Emissions Factors'!$B$6/'LPG Vehicles'!D176)*(B176*C176))/10^6)</f>
        <v/>
      </c>
    </row>
    <row r="177" spans="1:5" x14ac:dyDescent="0.3">
      <c r="A177" t="str">
        <f>'Emission Assumption Summary'!A177</f>
        <v/>
      </c>
      <c r="B177" s="11" t="str">
        <f>IF(A177="","",'Summary Sheet'!Z177)</f>
        <v/>
      </c>
      <c r="C177" s="10" t="str">
        <f>IF(A177="","",C176+(C176*Assumptions!$B$17))</f>
        <v/>
      </c>
      <c r="D177" s="8" t="str">
        <f>IF(A177="","",D176+(D176*Assumptions!$B$11))</f>
        <v/>
      </c>
      <c r="E177" s="10" t="str">
        <f>IF(A177="","",(('Emissions Factors'!$B$6/'LPG Vehicles'!D177)*(B177*C177))/10^6)</f>
        <v/>
      </c>
    </row>
    <row r="178" spans="1:5" x14ac:dyDescent="0.3">
      <c r="A178" t="str">
        <f>'Emission Assumption Summary'!A178</f>
        <v/>
      </c>
      <c r="B178" s="11" t="str">
        <f>IF(A178="","",'Summary Sheet'!Z178)</f>
        <v/>
      </c>
      <c r="C178" s="10" t="str">
        <f>IF(A178="","",C177+(C177*Assumptions!$B$17))</f>
        <v/>
      </c>
      <c r="D178" s="8" t="str">
        <f>IF(A178="","",D177+(D177*Assumptions!$B$11))</f>
        <v/>
      </c>
      <c r="E178" s="10" t="str">
        <f>IF(A178="","",(('Emissions Factors'!$B$6/'LPG Vehicles'!D178)*(B178*C178))/10^6)</f>
        <v/>
      </c>
    </row>
    <row r="179" spans="1:5" x14ac:dyDescent="0.3">
      <c r="A179" t="str">
        <f>'Emission Assumption Summary'!A179</f>
        <v/>
      </c>
      <c r="B179" s="11" t="str">
        <f>IF(A179="","",'Summary Sheet'!Z179)</f>
        <v/>
      </c>
      <c r="C179" s="10" t="str">
        <f>IF(A179="","",C178+(C178*Assumptions!$B$17))</f>
        <v/>
      </c>
      <c r="D179" s="8" t="str">
        <f>IF(A179="","",D178+(D178*Assumptions!$B$11))</f>
        <v/>
      </c>
      <c r="E179" s="10" t="str">
        <f>IF(A179="","",(('Emissions Factors'!$B$6/'LPG Vehicles'!D179)*(B179*C179))/10^6)</f>
        <v/>
      </c>
    </row>
    <row r="180" spans="1:5" x14ac:dyDescent="0.3">
      <c r="A180" t="str">
        <f>'Emission Assumption Summary'!A180</f>
        <v/>
      </c>
      <c r="B180" s="11" t="str">
        <f>IF(A180="","",'Summary Sheet'!Z180)</f>
        <v/>
      </c>
      <c r="C180" s="10" t="str">
        <f>IF(A180="","",C179+(C179*Assumptions!$B$17))</f>
        <v/>
      </c>
      <c r="D180" s="8" t="str">
        <f>IF(A180="","",D179+(D179*Assumptions!$B$11))</f>
        <v/>
      </c>
      <c r="E180" s="10" t="str">
        <f>IF(A180="","",(('Emissions Factors'!$B$6/'LPG Vehicles'!D180)*(B180*C180))/10^6)</f>
        <v/>
      </c>
    </row>
    <row r="181" spans="1:5" x14ac:dyDescent="0.3">
      <c r="A181" t="str">
        <f>'Emission Assumption Summary'!A181</f>
        <v/>
      </c>
      <c r="B181" s="11" t="str">
        <f>IF(A181="","",'Summary Sheet'!Z181)</f>
        <v/>
      </c>
      <c r="C181" s="10" t="str">
        <f>IF(A181="","",C180+(C180*Assumptions!$B$17))</f>
        <v/>
      </c>
      <c r="D181" s="8" t="str">
        <f>IF(A181="","",D180+(D180*Assumptions!$B$11))</f>
        <v/>
      </c>
      <c r="E181" s="10" t="str">
        <f>IF(A181="","",(('Emissions Factors'!$B$6/'LPG Vehicles'!D181)*(B181*C181))/10^6)</f>
        <v/>
      </c>
    </row>
    <row r="182" spans="1:5" x14ac:dyDescent="0.3">
      <c r="A182" t="str">
        <f>'Emission Assumption Summary'!A182</f>
        <v/>
      </c>
      <c r="B182" s="11" t="str">
        <f>IF(A182="","",'Summary Sheet'!Z182)</f>
        <v/>
      </c>
      <c r="C182" s="10" t="str">
        <f>IF(A182="","",C181+(C181*Assumptions!$B$17))</f>
        <v/>
      </c>
      <c r="D182" s="8" t="str">
        <f>IF(A182="","",D181+(D181*Assumptions!$B$11))</f>
        <v/>
      </c>
      <c r="E182" s="10" t="str">
        <f>IF(A182="","",(('Emissions Factors'!$B$6/'LPG Vehicles'!D182)*(B182*C182))/10^6)</f>
        <v/>
      </c>
    </row>
    <row r="183" spans="1:5" x14ac:dyDescent="0.3">
      <c r="A183" t="str">
        <f>'Emission Assumption Summary'!A183</f>
        <v/>
      </c>
      <c r="B183" s="11" t="str">
        <f>IF(A183="","",'Summary Sheet'!Z183)</f>
        <v/>
      </c>
      <c r="C183" s="10" t="str">
        <f>IF(A183="","",C182+(C182*Assumptions!$B$17))</f>
        <v/>
      </c>
      <c r="D183" s="8" t="str">
        <f>IF(A183="","",D182+(D182*Assumptions!$B$11))</f>
        <v/>
      </c>
      <c r="E183" s="10" t="str">
        <f>IF(A183="","",(('Emissions Factors'!$B$6/'LPG Vehicles'!D183)*(B183*C183))/10^6)</f>
        <v/>
      </c>
    </row>
    <row r="184" spans="1:5" x14ac:dyDescent="0.3">
      <c r="A184" t="str">
        <f>'Emission Assumption Summary'!A184</f>
        <v/>
      </c>
      <c r="B184" s="11" t="str">
        <f>IF(A184="","",'Summary Sheet'!Z184)</f>
        <v/>
      </c>
      <c r="C184" s="10" t="str">
        <f>IF(A184="","",C183+(C183*Assumptions!$B$17))</f>
        <v/>
      </c>
      <c r="D184" s="8" t="str">
        <f>IF(A184="","",D183+(D183*Assumptions!$B$11))</f>
        <v/>
      </c>
      <c r="E184" s="10" t="str">
        <f>IF(A184="","",(('Emissions Factors'!$B$6/'LPG Vehicles'!D184)*(B184*C184))/10^6)</f>
        <v/>
      </c>
    </row>
    <row r="185" spans="1:5" x14ac:dyDescent="0.3">
      <c r="A185" t="str">
        <f>'Emission Assumption Summary'!A185</f>
        <v/>
      </c>
      <c r="B185" s="11" t="str">
        <f>IF(A185="","",'Summary Sheet'!Z185)</f>
        <v/>
      </c>
      <c r="C185" s="10" t="str">
        <f>IF(A185="","",C184+(C184*Assumptions!$B$17))</f>
        <v/>
      </c>
      <c r="D185" s="8" t="str">
        <f>IF(A185="","",D184+(D184*Assumptions!$B$11))</f>
        <v/>
      </c>
      <c r="E185" s="10" t="str">
        <f>IF(A185="","",(('Emissions Factors'!$B$6/'LPG Vehicles'!D185)*(B185*C185))/10^6)</f>
        <v/>
      </c>
    </row>
    <row r="186" spans="1:5" x14ac:dyDescent="0.3">
      <c r="A186" t="str">
        <f>'Emission Assumption Summary'!A186</f>
        <v/>
      </c>
      <c r="B186" s="11" t="str">
        <f>IF(A186="","",'Summary Sheet'!Z186)</f>
        <v/>
      </c>
      <c r="C186" s="10" t="str">
        <f>IF(A186="","",C185+(C185*Assumptions!$B$17))</f>
        <v/>
      </c>
      <c r="D186" s="8" t="str">
        <f>IF(A186="","",D185+(D185*Assumptions!$B$11))</f>
        <v/>
      </c>
      <c r="E186" s="10" t="str">
        <f>IF(A186="","",(('Emissions Factors'!$B$6/'LPG Vehicles'!D186)*(B186*C186))/10^6)</f>
        <v/>
      </c>
    </row>
    <row r="187" spans="1:5" x14ac:dyDescent="0.3">
      <c r="A187" t="str">
        <f>'Emission Assumption Summary'!A187</f>
        <v/>
      </c>
      <c r="B187" s="11" t="str">
        <f>IF(A187="","",'Summary Sheet'!Z187)</f>
        <v/>
      </c>
      <c r="C187" s="10" t="str">
        <f>IF(A187="","",C186+(C186*Assumptions!$B$17))</f>
        <v/>
      </c>
      <c r="D187" s="8" t="str">
        <f>IF(A187="","",D186+(D186*Assumptions!$B$11))</f>
        <v/>
      </c>
      <c r="E187" s="10" t="str">
        <f>IF(A187="","",(('Emissions Factors'!$B$6/'LPG Vehicles'!D187)*(B187*C187))/10^6)</f>
        <v/>
      </c>
    </row>
    <row r="188" spans="1:5" x14ac:dyDescent="0.3">
      <c r="A188" t="str">
        <f>'Emission Assumption Summary'!A188</f>
        <v/>
      </c>
      <c r="B188" s="11" t="str">
        <f>IF(A188="","",'Summary Sheet'!Z188)</f>
        <v/>
      </c>
      <c r="C188" s="10" t="str">
        <f>IF(A188="","",C187+(C187*Assumptions!$B$17))</f>
        <v/>
      </c>
      <c r="D188" s="8" t="str">
        <f>IF(A188="","",D187+(D187*Assumptions!$B$11))</f>
        <v/>
      </c>
      <c r="E188" s="10" t="str">
        <f>IF(A188="","",(('Emissions Factors'!$B$6/'LPG Vehicles'!D188)*(B188*C188))/10^6)</f>
        <v/>
      </c>
    </row>
    <row r="189" spans="1:5" x14ac:dyDescent="0.3">
      <c r="A189" t="str">
        <f>'Emission Assumption Summary'!A189</f>
        <v/>
      </c>
      <c r="B189" s="11" t="str">
        <f>IF(A189="","",'Summary Sheet'!Z189)</f>
        <v/>
      </c>
      <c r="C189" s="10" t="str">
        <f>IF(A189="","",C188+(C188*Assumptions!$B$17))</f>
        <v/>
      </c>
      <c r="D189" s="8" t="str">
        <f>IF(A189="","",D188+(D188*Assumptions!$B$11))</f>
        <v/>
      </c>
      <c r="E189" s="10" t="str">
        <f>IF(A189="","",(('Emissions Factors'!$B$6/'LPG Vehicles'!D189)*(B189*C189))/10^6)</f>
        <v/>
      </c>
    </row>
    <row r="190" spans="1:5" x14ac:dyDescent="0.3">
      <c r="A190" t="str">
        <f>'Emission Assumption Summary'!A190</f>
        <v/>
      </c>
      <c r="B190" s="11" t="str">
        <f>IF(A190="","",'Summary Sheet'!Z190)</f>
        <v/>
      </c>
      <c r="C190" s="10" t="str">
        <f>IF(A190="","",C189+(C189*Assumptions!$B$17))</f>
        <v/>
      </c>
      <c r="D190" s="8" t="str">
        <f>IF(A190="","",D189+(D189*Assumptions!$B$11))</f>
        <v/>
      </c>
      <c r="E190" s="10" t="str">
        <f>IF(A190="","",(('Emissions Factors'!$B$6/'LPG Vehicles'!D190)*(B190*C190))/10^6)</f>
        <v/>
      </c>
    </row>
    <row r="191" spans="1:5" x14ac:dyDescent="0.3">
      <c r="A191" t="str">
        <f>'Emission Assumption Summary'!A191</f>
        <v/>
      </c>
      <c r="B191" s="11" t="str">
        <f>IF(A191="","",'Summary Sheet'!Z191)</f>
        <v/>
      </c>
      <c r="C191" s="10" t="str">
        <f>IF(A191="","",C190+(C190*Assumptions!$B$17))</f>
        <v/>
      </c>
      <c r="D191" s="8" t="str">
        <f>IF(A191="","",D190+(D190*Assumptions!$B$11))</f>
        <v/>
      </c>
      <c r="E191" s="10" t="str">
        <f>IF(A191="","",(('Emissions Factors'!$B$6/'LPG Vehicles'!D191)*(B191*C191))/10^6)</f>
        <v/>
      </c>
    </row>
    <row r="192" spans="1:5" x14ac:dyDescent="0.3">
      <c r="A192" t="str">
        <f>'Emission Assumption Summary'!A192</f>
        <v/>
      </c>
      <c r="B192" s="11" t="str">
        <f>IF(A192="","",'Summary Sheet'!Z192)</f>
        <v/>
      </c>
      <c r="C192" s="10" t="str">
        <f>IF(A192="","",C191+(C191*Assumptions!$B$17))</f>
        <v/>
      </c>
      <c r="D192" s="8" t="str">
        <f>IF(A192="","",D191+(D191*Assumptions!$B$11))</f>
        <v/>
      </c>
      <c r="E192" s="10" t="str">
        <f>IF(A192="","",(('Emissions Factors'!$B$6/'LPG Vehicles'!D192)*(B192*C192))/10^6)</f>
        <v/>
      </c>
    </row>
    <row r="193" spans="1:5" x14ac:dyDescent="0.3">
      <c r="A193" t="str">
        <f>'Emission Assumption Summary'!A193</f>
        <v/>
      </c>
      <c r="B193" s="11" t="str">
        <f>IF(A193="","",'Summary Sheet'!Z193)</f>
        <v/>
      </c>
      <c r="C193" s="10" t="str">
        <f>IF(A193="","",C192+(C192*Assumptions!$B$17))</f>
        <v/>
      </c>
      <c r="D193" s="8" t="str">
        <f>IF(A193="","",D192+(D192*Assumptions!$B$11))</f>
        <v/>
      </c>
      <c r="E193" s="10" t="str">
        <f>IF(A193="","",(('Emissions Factors'!$B$6/'LPG Vehicles'!D193)*(B193*C193))/10^6)</f>
        <v/>
      </c>
    </row>
    <row r="194" spans="1:5" x14ac:dyDescent="0.3">
      <c r="A194" t="str">
        <f>'Emission Assumption Summary'!A194</f>
        <v/>
      </c>
      <c r="B194" s="11" t="str">
        <f>IF(A194="","",'Summary Sheet'!Z194)</f>
        <v/>
      </c>
      <c r="C194" s="10" t="str">
        <f>IF(A194="","",C193+(C193*Assumptions!$B$17))</f>
        <v/>
      </c>
      <c r="D194" s="8" t="str">
        <f>IF(A194="","",D193+(D193*Assumptions!$B$11))</f>
        <v/>
      </c>
      <c r="E194" s="10" t="str">
        <f>IF(A194="","",(('Emissions Factors'!$B$6/'LPG Vehicles'!D194)*(B194*C194))/10^6)</f>
        <v/>
      </c>
    </row>
    <row r="195" spans="1:5" x14ac:dyDescent="0.3">
      <c r="A195" t="str">
        <f>'Emission Assumption Summary'!A195</f>
        <v/>
      </c>
      <c r="B195" s="11" t="str">
        <f>IF(A195="","",'Summary Sheet'!Z195)</f>
        <v/>
      </c>
      <c r="C195" s="10" t="str">
        <f>IF(A195="","",C194+(C194*Assumptions!$B$17))</f>
        <v/>
      </c>
      <c r="D195" s="8" t="str">
        <f>IF(A195="","",D194+(D194*Assumptions!$B$11))</f>
        <v/>
      </c>
      <c r="E195" s="10" t="str">
        <f>IF(A195="","",(('Emissions Factors'!$B$6/'LPG Vehicles'!D195)*(B195*C195))/10^6)</f>
        <v/>
      </c>
    </row>
    <row r="196" spans="1:5" x14ac:dyDescent="0.3">
      <c r="A196" t="str">
        <f>'Emission Assumption Summary'!A196</f>
        <v/>
      </c>
      <c r="B196" s="11" t="str">
        <f>IF(A196="","",'Summary Sheet'!Z196)</f>
        <v/>
      </c>
      <c r="C196" s="10" t="str">
        <f>IF(A196="","",C195+(C195*Assumptions!$B$17))</f>
        <v/>
      </c>
      <c r="D196" s="8" t="str">
        <f>IF(A196="","",D195+(D195*Assumptions!$B$11))</f>
        <v/>
      </c>
      <c r="E196" s="10" t="str">
        <f>IF(A196="","",(('Emissions Factors'!$B$6/'LPG Vehicles'!D196)*(B196*C196))/10^6)</f>
        <v/>
      </c>
    </row>
    <row r="197" spans="1:5" x14ac:dyDescent="0.3">
      <c r="A197" t="str">
        <f>'Emission Assumption Summary'!A197</f>
        <v/>
      </c>
      <c r="B197" s="11" t="str">
        <f>IF(A197="","",'Summary Sheet'!Z197)</f>
        <v/>
      </c>
      <c r="C197" s="10" t="str">
        <f>IF(A197="","",C196+(C196*Assumptions!$B$17))</f>
        <v/>
      </c>
      <c r="D197" s="8" t="str">
        <f>IF(A197="","",D196+(D196*Assumptions!$B$11))</f>
        <v/>
      </c>
      <c r="E197" s="10" t="str">
        <f>IF(A197="","",(('Emissions Factors'!$B$6/'LPG Vehicles'!D197)*(B197*C197))/10^6)</f>
        <v/>
      </c>
    </row>
    <row r="198" spans="1:5" x14ac:dyDescent="0.3">
      <c r="A198" t="str">
        <f>'Emission Assumption Summary'!A198</f>
        <v/>
      </c>
      <c r="B198" s="11" t="str">
        <f>IF(A198="","",'Summary Sheet'!Z198)</f>
        <v/>
      </c>
      <c r="C198" s="10" t="str">
        <f>IF(A198="","",C197+(C197*Assumptions!$B$17))</f>
        <v/>
      </c>
      <c r="D198" s="8" t="str">
        <f>IF(A198="","",D197+(D197*Assumptions!$B$11))</f>
        <v/>
      </c>
      <c r="E198" s="10" t="str">
        <f>IF(A198="","",(('Emissions Factors'!$B$6/'LPG Vehicles'!D198)*(B198*C198))/10^6)</f>
        <v/>
      </c>
    </row>
    <row r="199" spans="1:5" x14ac:dyDescent="0.3">
      <c r="A199" t="str">
        <f>'Emission Assumption Summary'!A199</f>
        <v/>
      </c>
      <c r="B199" s="11" t="str">
        <f>IF(A199="","",'Summary Sheet'!Z199)</f>
        <v/>
      </c>
      <c r="C199" s="10" t="str">
        <f>IF(A199="","",C198+(C198*Assumptions!$B$17))</f>
        <v/>
      </c>
      <c r="D199" s="8" t="str">
        <f>IF(A199="","",D198+(D198*Assumptions!$B$11))</f>
        <v/>
      </c>
      <c r="E199" s="10" t="str">
        <f>IF(A199="","",(('Emissions Factors'!$B$6/'LPG Vehicles'!D199)*(B199*C199))/10^6)</f>
        <v/>
      </c>
    </row>
    <row r="200" spans="1:5" x14ac:dyDescent="0.3">
      <c r="A200" t="str">
        <f>'Emission Assumption Summary'!A200</f>
        <v/>
      </c>
      <c r="B200" s="11" t="str">
        <f>IF(A200="","",'Summary Sheet'!Z200)</f>
        <v/>
      </c>
      <c r="C200" s="10" t="str">
        <f>IF(A200="","",C199+(C199*Assumptions!$B$17))</f>
        <v/>
      </c>
      <c r="D200" s="8" t="str">
        <f>IF(A200="","",D199+(D199*Assumptions!$B$11))</f>
        <v/>
      </c>
      <c r="E200" s="10" t="str">
        <f>IF(A200="","",(('Emissions Factors'!$B$6/'LPG Vehicles'!D200)*(B200*C200))/10^6)</f>
        <v/>
      </c>
    </row>
    <row r="201" spans="1:5" x14ac:dyDescent="0.3">
      <c r="A201" t="str">
        <f>'Emission Assumption Summary'!A201</f>
        <v/>
      </c>
      <c r="B201" s="11" t="str">
        <f>IF(A201="","",'Summary Sheet'!Z201)</f>
        <v/>
      </c>
      <c r="C201" s="10" t="str">
        <f>IF(A201="","",C200+(C200*Assumptions!$B$17))</f>
        <v/>
      </c>
      <c r="D201" s="8" t="str">
        <f>IF(A201="","",D200+(D200*Assumptions!$B$11))</f>
        <v/>
      </c>
      <c r="E201" s="10" t="str">
        <f>IF(A201="","",(('Emissions Factors'!$B$6/'LPG Vehicles'!D201)*(B201*C201))/10^6)</f>
        <v/>
      </c>
    </row>
    <row r="202" spans="1:5" x14ac:dyDescent="0.3">
      <c r="A202" t="str">
        <f>'Emission Assumption Summary'!A202</f>
        <v/>
      </c>
      <c r="B202" s="11" t="str">
        <f>IF(A202="","",'Summary Sheet'!Z202)</f>
        <v/>
      </c>
      <c r="C202" s="10" t="str">
        <f>IF(A202="","",C201+(C201*Assumptions!$B$17))</f>
        <v/>
      </c>
      <c r="D202" s="8" t="str">
        <f>IF(A202="","",D201+(D201*Assumptions!$B$11))</f>
        <v/>
      </c>
      <c r="E202" s="10" t="str">
        <f>IF(A202="","",(('Emissions Factors'!$B$6/'LPG Vehicles'!D202)*(B202*C202))/10^6)</f>
        <v/>
      </c>
    </row>
    <row r="203" spans="1:5" x14ac:dyDescent="0.3">
      <c r="A203" t="str">
        <f>'Emission Assumption Summary'!A203</f>
        <v/>
      </c>
      <c r="B203" s="11" t="str">
        <f>IF(A203="","",'Summary Sheet'!Z203)</f>
        <v/>
      </c>
      <c r="C203" s="10" t="str">
        <f>IF(A203="","",C202+(C202*Assumptions!$B$17))</f>
        <v/>
      </c>
      <c r="D203" s="8" t="str">
        <f>IF(A203="","",D202+(D202*Assumptions!$B$11))</f>
        <v/>
      </c>
      <c r="E203" s="10" t="str">
        <f>IF(A203="","",(('Emissions Factors'!$B$6/'LPG Vehicles'!D203)*(B203*C203))/10^6)</f>
        <v/>
      </c>
    </row>
    <row r="204" spans="1:5" x14ac:dyDescent="0.3">
      <c r="A204" t="str">
        <f>'Emission Assumption Summary'!A204</f>
        <v/>
      </c>
      <c r="B204" s="11" t="str">
        <f>IF(A204="","",'Summary Sheet'!Z204)</f>
        <v/>
      </c>
      <c r="C204" s="10" t="str">
        <f>IF(A204="","",C203+(C203*Assumptions!$B$17))</f>
        <v/>
      </c>
      <c r="D204" s="8" t="str">
        <f>IF(A204="","",D203+(D203*Assumptions!$B$11))</f>
        <v/>
      </c>
      <c r="E204" s="10" t="str">
        <f>IF(A204="","",(('Emissions Factors'!$B$6/'LPG Vehicles'!D204)*(B204*C204))/10^6)</f>
        <v/>
      </c>
    </row>
    <row r="205" spans="1:5" x14ac:dyDescent="0.3">
      <c r="A205" t="str">
        <f>'Emission Assumption Summary'!A205</f>
        <v/>
      </c>
      <c r="B205" s="11" t="str">
        <f>IF(A205="","",'Summary Sheet'!Z205)</f>
        <v/>
      </c>
      <c r="C205" s="10" t="str">
        <f>IF(A205="","",C204+(C204*Assumptions!$B$17))</f>
        <v/>
      </c>
      <c r="D205" s="8" t="str">
        <f>IF(A205="","",D204+(D204*Assumptions!$B$11))</f>
        <v/>
      </c>
      <c r="E205" s="10" t="str">
        <f>IF(A205="","",(('Emissions Factors'!$B$6/'LPG Vehicles'!D205)*(B205*C205))/10^6)</f>
        <v/>
      </c>
    </row>
    <row r="206" spans="1:5" x14ac:dyDescent="0.3">
      <c r="A206" t="str">
        <f>'Emission Assumption Summary'!A206</f>
        <v/>
      </c>
      <c r="B206" s="11" t="str">
        <f>IF(A206="","",'Summary Sheet'!Z206)</f>
        <v/>
      </c>
      <c r="C206" s="10" t="str">
        <f>IF(A206="","",C205+(C205*Assumptions!$B$17))</f>
        <v/>
      </c>
      <c r="D206" s="8" t="str">
        <f>IF(A206="","",D205+(D205*Assumptions!$B$11))</f>
        <v/>
      </c>
      <c r="E206" s="10" t="str">
        <f>IF(A206="","",(('Emissions Factors'!$B$6/'LPG Vehicles'!D206)*(B206*C206))/10^6)</f>
        <v/>
      </c>
    </row>
    <row r="207" spans="1:5" x14ac:dyDescent="0.3">
      <c r="A207" t="str">
        <f>'Emission Assumption Summary'!A207</f>
        <v/>
      </c>
      <c r="B207" s="11" t="str">
        <f>IF(A207="","",'Summary Sheet'!Z207)</f>
        <v/>
      </c>
      <c r="C207" s="10" t="str">
        <f>IF(A207="","",C206+(C206*Assumptions!$B$17))</f>
        <v/>
      </c>
      <c r="D207" s="8" t="str">
        <f>IF(A207="","",D206+(D206*Assumptions!$B$11))</f>
        <v/>
      </c>
      <c r="E207" s="10" t="str">
        <f>IF(A207="","",(('Emissions Factors'!$B$6/'LPG Vehicles'!D207)*(B207*C207))/10^6)</f>
        <v/>
      </c>
    </row>
    <row r="208" spans="1:5" x14ac:dyDescent="0.3">
      <c r="A208" t="str">
        <f>'Emission Assumption Summary'!A208</f>
        <v/>
      </c>
      <c r="B208" s="11" t="str">
        <f>IF(A208="","",'Summary Sheet'!Z208)</f>
        <v/>
      </c>
      <c r="C208" s="10" t="str">
        <f>IF(A208="","",C207+(C207*Assumptions!$B$17))</f>
        <v/>
      </c>
      <c r="D208" s="8" t="str">
        <f>IF(A208="","",D207+(D207*Assumptions!$B$11))</f>
        <v/>
      </c>
      <c r="E208" s="10" t="str">
        <f>IF(A208="","",(('Emissions Factors'!$B$6/'LPG Vehicles'!D208)*(B208*C208))/10^6)</f>
        <v/>
      </c>
    </row>
    <row r="209" spans="1:5" x14ac:dyDescent="0.3">
      <c r="A209" t="str">
        <f>'Emission Assumption Summary'!A209</f>
        <v/>
      </c>
      <c r="B209" s="11" t="str">
        <f>IF(A209="","",'Summary Sheet'!Z209)</f>
        <v/>
      </c>
      <c r="C209" s="10" t="str">
        <f>IF(A209="","",C208+(C208*Assumptions!$B$17))</f>
        <v/>
      </c>
      <c r="D209" s="8" t="str">
        <f>IF(A209="","",D208+(D208*Assumptions!$B$11))</f>
        <v/>
      </c>
      <c r="E209" s="10" t="str">
        <f>IF(A209="","",(('Emissions Factors'!$B$6/'LPG Vehicles'!D209)*(B209*C209))/10^6)</f>
        <v/>
      </c>
    </row>
    <row r="210" spans="1:5" x14ac:dyDescent="0.3">
      <c r="A210" t="str">
        <f>'Emission Assumption Summary'!A210</f>
        <v/>
      </c>
      <c r="B210" s="11" t="str">
        <f>IF(A210="","",'Summary Sheet'!Z210)</f>
        <v/>
      </c>
      <c r="C210" s="10" t="str">
        <f>IF(A210="","",C209+(C209*Assumptions!$B$17))</f>
        <v/>
      </c>
      <c r="D210" s="8" t="str">
        <f>IF(A210="","",D209+(D209*Assumptions!$B$11))</f>
        <v/>
      </c>
      <c r="E210" s="10" t="str">
        <f>IF(A210="","",(('Emissions Factors'!$B$6/'LPG Vehicles'!D210)*(B210*C210))/10^6)</f>
        <v/>
      </c>
    </row>
    <row r="211" spans="1:5" x14ac:dyDescent="0.3">
      <c r="A211" t="str">
        <f>'Emission Assumption Summary'!A211</f>
        <v/>
      </c>
      <c r="B211" s="11" t="str">
        <f>IF(A211="","",'Summary Sheet'!Z211)</f>
        <v/>
      </c>
      <c r="C211" s="10" t="str">
        <f>IF(A211="","",C210+(C210*Assumptions!$B$17))</f>
        <v/>
      </c>
      <c r="D211" s="8" t="str">
        <f>IF(A211="","",D210+(D210*Assumptions!$B$11))</f>
        <v/>
      </c>
      <c r="E211" s="10" t="str">
        <f>IF(A211="","",(('Emissions Factors'!$B$6/'LPG Vehicles'!D211)*(B211*C211))/10^6)</f>
        <v/>
      </c>
    </row>
    <row r="212" spans="1:5" x14ac:dyDescent="0.3">
      <c r="A212" t="str">
        <f>'Emission Assumption Summary'!A212</f>
        <v/>
      </c>
      <c r="B212" s="11" t="str">
        <f>IF(A212="","",'Summary Sheet'!Z212)</f>
        <v/>
      </c>
      <c r="C212" s="10" t="str">
        <f>IF(A212="","",C211+(C211*Assumptions!$B$17))</f>
        <v/>
      </c>
      <c r="D212" s="8" t="str">
        <f>IF(A212="","",D211+(D211*Assumptions!$B$11))</f>
        <v/>
      </c>
      <c r="E212" s="10" t="str">
        <f>IF(A212="","",(('Emissions Factors'!$B$6/'LPG Vehicles'!D212)*(B212*C212))/10^6)</f>
        <v/>
      </c>
    </row>
    <row r="213" spans="1:5" x14ac:dyDescent="0.3">
      <c r="A213" t="str">
        <f>'Emission Assumption Summary'!A213</f>
        <v/>
      </c>
      <c r="B213" s="11" t="str">
        <f>IF(A213="","",'Summary Sheet'!Z213)</f>
        <v/>
      </c>
      <c r="C213" s="10" t="str">
        <f>IF(A213="","",C212+(C212*Assumptions!$B$17))</f>
        <v/>
      </c>
      <c r="D213" s="8" t="str">
        <f>IF(A213="","",D212+(D212*Assumptions!$B$11))</f>
        <v/>
      </c>
      <c r="E213" s="10" t="str">
        <f>IF(A213="","",(('Emissions Factors'!$B$6/'LPG Vehicles'!D213)*(B213*C213))/10^6)</f>
        <v/>
      </c>
    </row>
    <row r="214" spans="1:5" x14ac:dyDescent="0.3">
      <c r="A214" t="str">
        <f>'Emission Assumption Summary'!A214</f>
        <v/>
      </c>
      <c r="B214" s="11" t="str">
        <f>IF(A214="","",'Summary Sheet'!Z214)</f>
        <v/>
      </c>
      <c r="C214" s="10" t="str">
        <f>IF(A214="","",C213+(C213*Assumptions!$B$17))</f>
        <v/>
      </c>
      <c r="D214" s="8" t="str">
        <f>IF(A214="","",D213+(D213*Assumptions!$B$11))</f>
        <v/>
      </c>
      <c r="E214" s="10" t="str">
        <f>IF(A214="","",(('Emissions Factors'!$B$6/'LPG Vehicles'!D214)*(B214*C214))/10^6)</f>
        <v/>
      </c>
    </row>
    <row r="215" spans="1:5" x14ac:dyDescent="0.3">
      <c r="A215" t="str">
        <f>'Emission Assumption Summary'!A215</f>
        <v/>
      </c>
      <c r="B215" s="11" t="str">
        <f>IF(A215="","",'Summary Sheet'!Z215)</f>
        <v/>
      </c>
      <c r="C215" s="10" t="str">
        <f>IF(A215="","",C214+(C214*Assumptions!$B$17))</f>
        <v/>
      </c>
      <c r="D215" s="8" t="str">
        <f>IF(A215="","",D214+(D214*Assumptions!$B$11))</f>
        <v/>
      </c>
      <c r="E215" s="10" t="str">
        <f>IF(A215="","",(('Emissions Factors'!$B$6/'LPG Vehicles'!D215)*(B215*C215))/10^6)</f>
        <v/>
      </c>
    </row>
    <row r="216" spans="1:5" x14ac:dyDescent="0.3">
      <c r="A216" t="str">
        <f>'Emission Assumption Summary'!A216</f>
        <v/>
      </c>
      <c r="B216" s="11" t="str">
        <f>IF(A216="","",'Summary Sheet'!Z216)</f>
        <v/>
      </c>
      <c r="C216" s="10" t="str">
        <f>IF(A216="","",C215+(C215*Assumptions!$B$17))</f>
        <v/>
      </c>
      <c r="D216" s="8" t="str">
        <f>IF(A216="","",D215+(D215*Assumptions!$B$11))</f>
        <v/>
      </c>
      <c r="E216" s="10" t="str">
        <f>IF(A216="","",(('Emissions Factors'!$B$6/'LPG Vehicles'!D216)*(B216*C216))/10^6)</f>
        <v/>
      </c>
    </row>
    <row r="217" spans="1:5" x14ac:dyDescent="0.3">
      <c r="A217" t="str">
        <f>'Emission Assumption Summary'!A217</f>
        <v/>
      </c>
      <c r="B217" s="11" t="str">
        <f>IF(A217="","",'Summary Sheet'!Z217)</f>
        <v/>
      </c>
      <c r="C217" s="10" t="str">
        <f>IF(A217="","",C216+(C216*Assumptions!$B$17))</f>
        <v/>
      </c>
      <c r="D217" s="8" t="str">
        <f>IF(A217="","",D216+(D216*Assumptions!$B$11))</f>
        <v/>
      </c>
      <c r="E217" s="10" t="str">
        <f>IF(A217="","",(('Emissions Factors'!$B$6/'LPG Vehicles'!D217)*(B217*C217))/10^6)</f>
        <v/>
      </c>
    </row>
    <row r="218" spans="1:5" x14ac:dyDescent="0.3">
      <c r="A218" t="str">
        <f>'Emission Assumption Summary'!A218</f>
        <v/>
      </c>
      <c r="B218" s="11" t="str">
        <f>IF(A218="","",'Summary Sheet'!Z218)</f>
        <v/>
      </c>
      <c r="C218" s="10" t="str">
        <f>IF(A218="","",C217+(C217*Assumptions!$B$17))</f>
        <v/>
      </c>
      <c r="D218" s="8" t="str">
        <f>IF(A218="","",D217+(D217*Assumptions!$B$11))</f>
        <v/>
      </c>
      <c r="E218" s="10" t="str">
        <f>IF(A218="","",(('Emissions Factors'!$B$6/'LPG Vehicles'!D218)*(B218*C218))/10^6)</f>
        <v/>
      </c>
    </row>
    <row r="219" spans="1:5" x14ac:dyDescent="0.3">
      <c r="A219" t="str">
        <f>'Emission Assumption Summary'!A219</f>
        <v/>
      </c>
      <c r="B219" s="11" t="str">
        <f>IF(A219="","",'Summary Sheet'!Z219)</f>
        <v/>
      </c>
      <c r="C219" s="10" t="str">
        <f>IF(A219="","",C218+(C218*Assumptions!$B$17))</f>
        <v/>
      </c>
      <c r="D219" s="8" t="str">
        <f>IF(A219="","",D218+(D218*Assumptions!$B$11))</f>
        <v/>
      </c>
      <c r="E219" s="10" t="str">
        <f>IF(A219="","",(('Emissions Factors'!$B$6/'LPG Vehicles'!D219)*(B219*C219))/10^6)</f>
        <v/>
      </c>
    </row>
    <row r="220" spans="1:5" x14ac:dyDescent="0.3">
      <c r="A220" t="str">
        <f>'Emission Assumption Summary'!A220</f>
        <v/>
      </c>
      <c r="B220" s="11" t="str">
        <f>IF(A220="","",'Summary Sheet'!Z220)</f>
        <v/>
      </c>
      <c r="C220" s="10" t="str">
        <f>IF(A220="","",C219+(C219*Assumptions!$B$17))</f>
        <v/>
      </c>
      <c r="D220" s="8" t="str">
        <f>IF(A220="","",D219+(D219*Assumptions!$B$11))</f>
        <v/>
      </c>
      <c r="E220" s="10" t="str">
        <f>IF(A220="","",(('Emissions Factors'!$B$6/'LPG Vehicles'!D220)*(B220*C220))/10^6)</f>
        <v/>
      </c>
    </row>
    <row r="221" spans="1:5" x14ac:dyDescent="0.3">
      <c r="A221" t="str">
        <f>'Emission Assumption Summary'!A221</f>
        <v/>
      </c>
      <c r="B221" s="11" t="str">
        <f>IF(A221="","",'Summary Sheet'!Z221)</f>
        <v/>
      </c>
      <c r="C221" s="10" t="str">
        <f>IF(A221="","",C220+(C220*Assumptions!$B$17))</f>
        <v/>
      </c>
      <c r="D221" s="8" t="str">
        <f>IF(A221="","",D220+(D220*Assumptions!$B$11))</f>
        <v/>
      </c>
      <c r="E221" s="10" t="str">
        <f>IF(A221="","",(('Emissions Factors'!$B$6/'LPG Vehicles'!D221)*(B221*C221))/10^6)</f>
        <v/>
      </c>
    </row>
    <row r="222" spans="1:5" x14ac:dyDescent="0.3">
      <c r="A222" t="str">
        <f>'Emission Assumption Summary'!A222</f>
        <v/>
      </c>
      <c r="B222" s="11" t="str">
        <f>IF(A222="","",'Summary Sheet'!Z222)</f>
        <v/>
      </c>
      <c r="C222" s="10" t="str">
        <f>IF(A222="","",C221+(C221*Assumptions!$B$17))</f>
        <v/>
      </c>
      <c r="D222" s="8" t="str">
        <f>IF(A222="","",D221+(D221*Assumptions!$B$11))</f>
        <v/>
      </c>
      <c r="E222" s="10" t="str">
        <f>IF(A222="","",(('Emissions Factors'!$B$6/'LPG Vehicles'!D222)*(B222*C222))/10^6)</f>
        <v/>
      </c>
    </row>
    <row r="223" spans="1:5" x14ac:dyDescent="0.3">
      <c r="A223" t="str">
        <f>'Emission Assumption Summary'!A223</f>
        <v/>
      </c>
      <c r="B223" s="11" t="str">
        <f>IF(A223="","",'Summary Sheet'!Z223)</f>
        <v/>
      </c>
      <c r="D223" s="8" t="str">
        <f>IF(A223="","",D222+(D222*Assumptions!$B$11))</f>
        <v/>
      </c>
      <c r="E223" s="10" t="str">
        <f>IF(A223="","",(('Emissions Factors'!$B$6/'LPG Vehicles'!D223)*(B223*C223))/10^6)</f>
        <v/>
      </c>
    </row>
    <row r="224" spans="1:5" x14ac:dyDescent="0.3">
      <c r="A224" t="str">
        <f>'Emission Assumption Summary'!A224</f>
        <v/>
      </c>
      <c r="B224" s="11" t="str">
        <f>IF(A224="","",'Summary Sheet'!Z224)</f>
        <v/>
      </c>
      <c r="D224" s="8" t="str">
        <f>IF(A224="","",D223+(D223*Assumptions!$B$11))</f>
        <v/>
      </c>
      <c r="E224" s="10" t="str">
        <f>IF(A224="","",(('Emissions Factors'!$B$6/'LPG Vehicles'!D224)*(B224*C224))/10^6)</f>
        <v/>
      </c>
    </row>
    <row r="225" spans="1:5" x14ac:dyDescent="0.3">
      <c r="A225" t="str">
        <f>'Emission Assumption Summary'!A225</f>
        <v/>
      </c>
      <c r="B225" s="11" t="str">
        <f>IF(A225="","",'Summary Sheet'!Z225)</f>
        <v/>
      </c>
      <c r="D225" s="8" t="str">
        <f>IF(A225="","",D224+(D224*Assumptions!$B$11))</f>
        <v/>
      </c>
      <c r="E225" s="10" t="str">
        <f>IF(A225="","",(('Emissions Factors'!$B$6/'LPG Vehicles'!D225)*(B225*C225))/10^6)</f>
        <v/>
      </c>
    </row>
    <row r="226" spans="1:5" x14ac:dyDescent="0.3">
      <c r="A226" t="str">
        <f>'Emission Assumption Summary'!A226</f>
        <v/>
      </c>
      <c r="B226" s="11" t="str">
        <f>IF(A226="","",'Summary Sheet'!Z226)</f>
        <v/>
      </c>
      <c r="D226" s="8" t="str">
        <f>IF(A226="","",D225+(D225*Assumptions!$B$11))</f>
        <v/>
      </c>
      <c r="E226" s="10" t="str">
        <f>IF(A226="","",(('Emissions Factors'!$B$6/'LPG Vehicles'!D226)*(B226*C226))/10^6)</f>
        <v/>
      </c>
    </row>
    <row r="227" spans="1:5" x14ac:dyDescent="0.3">
      <c r="B227" s="11" t="str">
        <f>IF(A227="","",'Summary Sheet'!Z227)</f>
        <v/>
      </c>
      <c r="E227" s="10" t="str">
        <f>IF(A227="","",(('Emissions Factors'!$B$6/'LPG Vehicles'!D227)*(B227*C227))/10^6)</f>
        <v/>
      </c>
    </row>
    <row r="228" spans="1:5" x14ac:dyDescent="0.3">
      <c r="B228" s="11" t="str">
        <f>IF(A228="","",'Summary Sheet'!Z228)</f>
        <v/>
      </c>
      <c r="E228" s="10" t="str">
        <f>IF(A228="","",(('Emissions Factors'!$B$6/'LPG Vehicles'!D228)*(B228*C228))/10^6)</f>
        <v/>
      </c>
    </row>
    <row r="229" spans="1:5" x14ac:dyDescent="0.3">
      <c r="E229" s="10" t="str">
        <f>IF(A229="","",(('Emissions Factors'!$B$6/'LPG Vehicles'!D229)*(B229*C229))/10^6)</f>
        <v/>
      </c>
    </row>
    <row r="230" spans="1:5" x14ac:dyDescent="0.3">
      <c r="E230" s="10" t="str">
        <f>IF(A230="","",(('Emissions Factors'!$B$6/'LPG Vehicles'!D230)*(B230*C230))/10^6)</f>
        <v/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7"/>
  <sheetViews>
    <sheetView topLeftCell="A2" workbookViewId="0">
      <selection activeCell="B24" sqref="B24"/>
    </sheetView>
  </sheetViews>
  <sheetFormatPr defaultRowHeight="14.4" x14ac:dyDescent="0.3"/>
  <cols>
    <col min="2" max="2" width="17.88671875" customWidth="1"/>
    <col min="3" max="3" width="13.5546875" customWidth="1"/>
    <col min="4" max="4" width="13.33203125" customWidth="1"/>
    <col min="5" max="5" width="12.5546875" customWidth="1"/>
  </cols>
  <sheetData>
    <row r="1" spans="1:5" x14ac:dyDescent="0.3">
      <c r="A1" t="s">
        <v>0</v>
      </c>
      <c r="B1" t="s">
        <v>58</v>
      </c>
      <c r="C1" t="s">
        <v>45</v>
      </c>
      <c r="D1" t="s">
        <v>13</v>
      </c>
      <c r="E1" t="s">
        <v>14</v>
      </c>
    </row>
    <row r="2" spans="1:5" x14ac:dyDescent="0.3">
      <c r="A2">
        <f>'Emission Assumption Summary'!A2</f>
        <v>2012</v>
      </c>
      <c r="B2" s="11">
        <f>IF(A2="","",'Summary Sheet'!AB2)</f>
        <v>0</v>
      </c>
    </row>
    <row r="3" spans="1:5" x14ac:dyDescent="0.3">
      <c r="A3">
        <f>'Emission Assumption Summary'!A3</f>
        <v>2013</v>
      </c>
      <c r="B3" s="11">
        <f>IF(A3="","",'Summary Sheet'!AB3)</f>
        <v>0</v>
      </c>
    </row>
    <row r="4" spans="1:5" x14ac:dyDescent="0.3">
      <c r="A4">
        <f>'Emission Assumption Summary'!A4</f>
        <v>2014</v>
      </c>
      <c r="B4" s="11">
        <f>IF(A4="","",'Summary Sheet'!AB4)</f>
        <v>0</v>
      </c>
    </row>
    <row r="5" spans="1:5" x14ac:dyDescent="0.3">
      <c r="A5">
        <f>'Emission Assumption Summary'!A5</f>
        <v>2015</v>
      </c>
      <c r="B5" s="11">
        <f>IF(A5="","",'Summary Sheet'!AB5)</f>
        <v>0</v>
      </c>
    </row>
    <row r="6" spans="1:5" x14ac:dyDescent="0.3">
      <c r="A6">
        <f>'Emission Assumption Summary'!A6</f>
        <v>2016</v>
      </c>
      <c r="B6" s="11">
        <f>IF(A6="","",'Summary Sheet'!AB6)</f>
        <v>0</v>
      </c>
    </row>
    <row r="7" spans="1:5" x14ac:dyDescent="0.3">
      <c r="A7">
        <f>'Emission Assumption Summary'!A7</f>
        <v>2017</v>
      </c>
      <c r="B7" s="11">
        <f>IF(A7="","",'Summary Sheet'!AB7)</f>
        <v>0</v>
      </c>
    </row>
    <row r="8" spans="1:5" x14ac:dyDescent="0.3">
      <c r="A8">
        <f>'Emission Assumption Summary'!A8</f>
        <v>2018</v>
      </c>
      <c r="B8" s="11">
        <f>IF(A8="","",'Summary Sheet'!AB8)</f>
        <v>0</v>
      </c>
    </row>
    <row r="9" spans="1:5" x14ac:dyDescent="0.3">
      <c r="A9">
        <f>'Emission Assumption Summary'!A9</f>
        <v>2019</v>
      </c>
      <c r="B9" s="11">
        <f>IF(A9="","",'Summary Sheet'!AB9)</f>
        <v>0</v>
      </c>
    </row>
    <row r="10" spans="1:5" x14ac:dyDescent="0.3">
      <c r="A10">
        <f>'Emission Assumption Summary'!A10</f>
        <v>2020</v>
      </c>
      <c r="B10" s="11">
        <f>IF(A10="","",'Summary Sheet'!AB10)</f>
        <v>0</v>
      </c>
    </row>
    <row r="11" spans="1:5" x14ac:dyDescent="0.3">
      <c r="A11">
        <f>'Emission Assumption Summary'!A11</f>
        <v>2021</v>
      </c>
      <c r="B11" s="11">
        <f>IF(A11="","",'Summary Sheet'!AB11)</f>
        <v>0</v>
      </c>
    </row>
    <row r="12" spans="1:5" x14ac:dyDescent="0.3">
      <c r="A12">
        <f>'Emission Assumption Summary'!A12</f>
        <v>2022</v>
      </c>
      <c r="B12" s="11">
        <f>IF(A12="","",'Summary Sheet'!AB12)</f>
        <v>0</v>
      </c>
    </row>
    <row r="13" spans="1:5" x14ac:dyDescent="0.3">
      <c r="A13">
        <f>'Emission Assumption Summary'!A13</f>
        <v>2023</v>
      </c>
      <c r="B13" s="11">
        <f>IF(A13="","",'Summary Sheet'!AB13)</f>
        <v>0</v>
      </c>
    </row>
    <row r="14" spans="1:5" x14ac:dyDescent="0.3">
      <c r="A14">
        <f>'Emission Assumption Summary'!A14</f>
        <v>2024</v>
      </c>
      <c r="B14" s="11">
        <f>IF(A14="","",'Summary Sheet'!AB14)</f>
        <v>0</v>
      </c>
    </row>
    <row r="15" spans="1:5" x14ac:dyDescent="0.3">
      <c r="A15">
        <f>'Emission Assumption Summary'!A15</f>
        <v>2025</v>
      </c>
      <c r="B15" s="11">
        <f>IF(A15="","",'Summary Sheet'!AB15)</f>
        <v>0</v>
      </c>
    </row>
    <row r="16" spans="1:5" x14ac:dyDescent="0.3">
      <c r="A16">
        <f>'Emission Assumption Summary'!A16</f>
        <v>2026</v>
      </c>
      <c r="B16" s="11">
        <f>IF(A16="","",'Summary Sheet'!AB16)</f>
        <v>0</v>
      </c>
    </row>
    <row r="17" spans="1:5" x14ac:dyDescent="0.3">
      <c r="A17">
        <f>'Emission Assumption Summary'!A17</f>
        <v>2027</v>
      </c>
      <c r="B17" s="11">
        <f>IF(A17="","",'Summary Sheet'!AB17)</f>
        <v>0</v>
      </c>
    </row>
    <row r="18" spans="1:5" x14ac:dyDescent="0.3">
      <c r="A18">
        <f>'Emission Assumption Summary'!A18</f>
        <v>2028</v>
      </c>
      <c r="B18" s="11">
        <f>IF(A18="","",'Summary Sheet'!AB18)</f>
        <v>0</v>
      </c>
    </row>
    <row r="19" spans="1:5" x14ac:dyDescent="0.3">
      <c r="A19">
        <f>'Emission Assumption Summary'!A19</f>
        <v>2029</v>
      </c>
      <c r="B19" s="11">
        <f>IF(A19="","",'Summary Sheet'!AB19)</f>
        <v>0</v>
      </c>
    </row>
    <row r="20" spans="1:5" x14ac:dyDescent="0.3">
      <c r="A20">
        <f>'Emission Assumption Summary'!A20</f>
        <v>2030</v>
      </c>
      <c r="B20" s="11">
        <f>IF(A20="","",'Summary Sheet'!AB20)</f>
        <v>0</v>
      </c>
    </row>
    <row r="21" spans="1:5" x14ac:dyDescent="0.3">
      <c r="A21">
        <f>'Emission Assumption Summary'!A21</f>
        <v>2031</v>
      </c>
      <c r="B21" s="11">
        <f>IF(A21="","",'Summary Sheet'!AB21)</f>
        <v>0</v>
      </c>
      <c r="C21" s="10">
        <f>'[2]Diesel-Electric Hybrid Fleet'!$D$7</f>
        <v>14939.963456016705</v>
      </c>
      <c r="D21" s="8">
        <f>[3]set3.1023a!$J$75</f>
        <v>51.501873000000003</v>
      </c>
      <c r="E21" s="10">
        <f>IF(A21="","",(('Emissions Factors'!$B$4/'Diesel Hybrid Vehicles'!D21)*(B21*C21))/10^6)</f>
        <v>0</v>
      </c>
    </row>
    <row r="22" spans="1:5" x14ac:dyDescent="0.3">
      <c r="A22">
        <f>'Emission Assumption Summary'!A22</f>
        <v>2032</v>
      </c>
      <c r="B22" s="11">
        <f>IF(A22="","",'Summary Sheet'!AB22)</f>
        <v>0</v>
      </c>
      <c r="C22" s="10">
        <f>IF(A22="","",C21+(C21*Assumptions!$B$17))</f>
        <v>14827.913730096579</v>
      </c>
      <c r="D22" s="8">
        <f>IF(A22="","",D21+(D21*Assumptions!$B$17))</f>
        <v>51.115608952500004</v>
      </c>
      <c r="E22" s="10">
        <f>IF(A22="","",(('Emissions Factors'!$B$4/'Diesel Hybrid Vehicles'!D22)*(B22*C22))/10^6)</f>
        <v>0</v>
      </c>
    </row>
    <row r="23" spans="1:5" x14ac:dyDescent="0.3">
      <c r="A23">
        <f>'Emission Assumption Summary'!A23</f>
        <v>2033</v>
      </c>
      <c r="B23" s="11">
        <f>IF(A23="","",'Summary Sheet'!AB23)</f>
        <v>0</v>
      </c>
      <c r="C23" s="10">
        <f>IF(A23="","",C22+(C22*Assumptions!$B$17))</f>
        <v>14716.704377120855</v>
      </c>
      <c r="D23" s="8">
        <f>IF(A23="","",D22+(D22*Assumptions!$B$17))</f>
        <v>50.732241885356252</v>
      </c>
      <c r="E23" s="10">
        <f>IF(A23="","",(('Emissions Factors'!$B$4/'Diesel Hybrid Vehicles'!D23)*(B23*C23))/10^6)</f>
        <v>0</v>
      </c>
    </row>
    <row r="24" spans="1:5" x14ac:dyDescent="0.3">
      <c r="A24">
        <f>'Emission Assumption Summary'!A24</f>
        <v>2034</v>
      </c>
      <c r="B24" s="11">
        <f>IF(A24="","",'Summary Sheet'!AB24)</f>
        <v>0</v>
      </c>
      <c r="C24" s="10">
        <f>IF(A24="","",C23+(C23*Assumptions!$B$17))</f>
        <v>14606.329094292449</v>
      </c>
      <c r="D24" s="8">
        <f>IF(A24="","",D23+(D23*Assumptions!$B$17))</f>
        <v>50.351750071216081</v>
      </c>
      <c r="E24" s="10">
        <f>IF(A24="","",(('Emissions Factors'!$B$4/'Diesel Hybrid Vehicles'!D24)*(B24*C24))/10^6)</f>
        <v>0</v>
      </c>
    </row>
    <row r="25" spans="1:5" x14ac:dyDescent="0.3">
      <c r="A25">
        <f>'Emission Assumption Summary'!A25</f>
        <v>2035</v>
      </c>
      <c r="B25" s="11">
        <f>IF(A25="","",'Summary Sheet'!AB25)</f>
        <v>0</v>
      </c>
      <c r="C25" s="10">
        <f>IF(A25="","",C24+(C24*Assumptions!$B$17))</f>
        <v>14496.781626085256</v>
      </c>
      <c r="D25" s="8">
        <f>IF(A25="","",D24+(D24*Assumptions!$B$17))</f>
        <v>49.974111945681962</v>
      </c>
      <c r="E25" s="10">
        <f>IF(A25="","",(('Emissions Factors'!$B$4/'Diesel Hybrid Vehicles'!D25)*(B25*C25))/10^6)</f>
        <v>0</v>
      </c>
    </row>
    <row r="26" spans="1:5" x14ac:dyDescent="0.3">
      <c r="A26">
        <f>'Emission Assumption Summary'!A26</f>
        <v>2036</v>
      </c>
      <c r="B26" s="11">
        <f>IF(A26="","",'Summary Sheet'!AB26)</f>
        <v>0</v>
      </c>
      <c r="C26" s="10">
        <f>IF(A26="","",C25+(C25*Assumptions!$B$17))</f>
        <v>14388.055763889617</v>
      </c>
      <c r="D26" s="8">
        <f>IF(A26="","",D25+(D25*Assumptions!$B$17))</f>
        <v>49.599306106089344</v>
      </c>
      <c r="E26" s="10">
        <f>IF(A26="","",(('Emissions Factors'!$B$4/'Diesel Hybrid Vehicles'!D26)*(B26*C26))/10^6)</f>
        <v>0</v>
      </c>
    </row>
    <row r="27" spans="1:5" x14ac:dyDescent="0.3">
      <c r="A27">
        <f>'Emission Assumption Summary'!A27</f>
        <v>2037</v>
      </c>
      <c r="B27" s="11">
        <f>IF(A27="","",'Summary Sheet'!AB27)</f>
        <v>0</v>
      </c>
      <c r="C27" s="10">
        <f>IF(A27="","",C26+(C26*Assumptions!$B$17))</f>
        <v>14280.145345660445</v>
      </c>
      <c r="D27" s="8">
        <f>IF(A27="","",D26+(D26*Assumptions!$B$17))</f>
        <v>49.227311310293672</v>
      </c>
      <c r="E27" s="10">
        <f>IF(A27="","",(('Emissions Factors'!$B$4/'Diesel Hybrid Vehicles'!D27)*(B27*C27))/10^6)</f>
        <v>0</v>
      </c>
    </row>
    <row r="28" spans="1:5" x14ac:dyDescent="0.3">
      <c r="A28">
        <f>'Emission Assumption Summary'!A28</f>
        <v>2038</v>
      </c>
      <c r="B28" s="11">
        <f>IF(A28="","",'Summary Sheet'!AB28)</f>
        <v>0</v>
      </c>
      <c r="C28" s="10">
        <f>IF(A28="","",C27+(C27*Assumptions!$B$17))</f>
        <v>14173.044255567991</v>
      </c>
      <c r="D28" s="8">
        <f>IF(A28="","",D27+(D27*Assumptions!$B$17))</f>
        <v>48.858106475466471</v>
      </c>
      <c r="E28" s="10">
        <f>IF(A28="","",(('Emissions Factors'!$B$4/'Diesel Hybrid Vehicles'!D28)*(B28*C28))/10^6)</f>
        <v>0</v>
      </c>
    </row>
    <row r="29" spans="1:5" x14ac:dyDescent="0.3">
      <c r="A29">
        <f>'Emission Assumption Summary'!A29</f>
        <v>2039</v>
      </c>
      <c r="B29" s="11">
        <f>IF(A29="","",'Summary Sheet'!AB29)</f>
        <v>0</v>
      </c>
      <c r="C29" s="10">
        <f>IF(A29="","",C28+(C28*Assumptions!$B$17))</f>
        <v>14066.746423651231</v>
      </c>
      <c r="D29" s="8">
        <f>IF(A29="","",D28+(D28*Assumptions!$B$17))</f>
        <v>48.491670676900469</v>
      </c>
      <c r="E29" s="10">
        <f>IF(A29="","",(('Emissions Factors'!$B$4/'Diesel Hybrid Vehicles'!D29)*(B29*C29))/10^6)</f>
        <v>0</v>
      </c>
    </row>
    <row r="30" spans="1:5" x14ac:dyDescent="0.3">
      <c r="A30">
        <f>'Emission Assumption Summary'!A30</f>
        <v>2040</v>
      </c>
      <c r="B30" s="11">
        <f>IF(A30="","",'Summary Sheet'!AB30)</f>
        <v>0</v>
      </c>
      <c r="C30" s="10">
        <f>IF(A30="","",C29+(C29*Assumptions!$B$17))</f>
        <v>13961.245825473847</v>
      </c>
      <c r="D30" s="8">
        <f>IF(A30="","",D29+(D29*Assumptions!$B$17))</f>
        <v>48.127983146823716</v>
      </c>
      <c r="E30" s="10">
        <f>IF(A30="","",(('Emissions Factors'!$B$4/'Diesel Hybrid Vehicles'!D30)*(B30*C30))/10^6)</f>
        <v>0</v>
      </c>
    </row>
    <row r="31" spans="1:5" x14ac:dyDescent="0.3">
      <c r="A31">
        <f>'Emission Assumption Summary'!A31</f>
        <v>2041</v>
      </c>
      <c r="B31" s="11">
        <f>IF(A31="","",'Summary Sheet'!AB31)</f>
        <v>0</v>
      </c>
      <c r="C31" s="10">
        <f>IF(A31="","",C30+(C30*Assumptions!$B$17))</f>
        <v>13856.536481782792</v>
      </c>
      <c r="D31" s="8">
        <f>IF(A31="","",D30+(D30*Assumptions!$B$17))</f>
        <v>47.767023273222541</v>
      </c>
      <c r="E31" s="10">
        <f>IF(A31="","",(('Emissions Factors'!$B$4/'Diesel Hybrid Vehicles'!D31)*(B31*C31))/10^6)</f>
        <v>0</v>
      </c>
    </row>
    <row r="32" spans="1:5" x14ac:dyDescent="0.3">
      <c r="A32">
        <f>'Emission Assumption Summary'!A32</f>
        <v>2042</v>
      </c>
      <c r="B32" s="11">
        <f>IF(A32="","",'Summary Sheet'!AB32)</f>
        <v>0</v>
      </c>
      <c r="C32" s="10">
        <f>IF(A32="","",C31+(C31*Assumptions!$B$17))</f>
        <v>13752.612458169422</v>
      </c>
      <c r="D32" s="8">
        <f>IF(A32="","",D31+(D31*Assumptions!$B$17))</f>
        <v>47.408770598673371</v>
      </c>
      <c r="E32" s="10">
        <f>IF(A32="","",(('Emissions Factors'!$B$4/'Diesel Hybrid Vehicles'!D32)*(B32*C32))/10^6)</f>
        <v>0</v>
      </c>
    </row>
    <row r="33" spans="1:5" x14ac:dyDescent="0.3">
      <c r="A33">
        <f>'Emission Assumption Summary'!A33</f>
        <v>2043</v>
      </c>
      <c r="B33" s="11">
        <f>IF(A33="","",'Summary Sheet'!AB33)</f>
        <v>0</v>
      </c>
      <c r="C33" s="10">
        <f>IF(A33="","",C32+(C32*Assumptions!$B$17))</f>
        <v>13649.467864733151</v>
      </c>
      <c r="D33" s="8">
        <f>IF(A33="","",D32+(D32*Assumptions!$B$17))</f>
        <v>47.053204819183321</v>
      </c>
      <c r="E33" s="10">
        <f>IF(A33="","",(('Emissions Factors'!$B$4/'Diesel Hybrid Vehicles'!D33)*(B33*C33))/10^6)</f>
        <v>0</v>
      </c>
    </row>
    <row r="34" spans="1:5" x14ac:dyDescent="0.3">
      <c r="A34">
        <f>'Emission Assumption Summary'!A34</f>
        <v>2044</v>
      </c>
      <c r="B34" s="11">
        <f>IF(A34="","",'Summary Sheet'!AB34)</f>
        <v>0</v>
      </c>
      <c r="C34" s="10">
        <f>IF(A34="","",C33+(C33*Assumptions!$B$17))</f>
        <v>13547.096855747652</v>
      </c>
      <c r="D34" s="8">
        <f>IF(A34="","",D33+(D33*Assumptions!$B$17))</f>
        <v>46.700305783039447</v>
      </c>
      <c r="E34" s="10">
        <f>IF(A34="","",(('Emissions Factors'!$B$4/'Diesel Hybrid Vehicles'!D34)*(B34*C34))/10^6)</f>
        <v>0</v>
      </c>
    </row>
    <row r="35" spans="1:5" x14ac:dyDescent="0.3">
      <c r="A35">
        <f>'Emission Assumption Summary'!A35</f>
        <v>2045</v>
      </c>
      <c r="B35" s="11">
        <f>IF(A35="","",'Summary Sheet'!AB35)</f>
        <v>0</v>
      </c>
      <c r="C35" s="10">
        <f>IF(A35="","",C34+(C34*Assumptions!$B$17))</f>
        <v>13445.493629329545</v>
      </c>
      <c r="D35" s="8">
        <f>IF(A35="","",D34+(D34*Assumptions!$B$17))</f>
        <v>46.350053489666649</v>
      </c>
      <c r="E35" s="10">
        <f>IF(A35="","",(('Emissions Factors'!$B$4/'Diesel Hybrid Vehicles'!D35)*(B35*C35))/10^6)</f>
        <v>0</v>
      </c>
    </row>
    <row r="36" spans="1:5" x14ac:dyDescent="0.3">
      <c r="A36">
        <f>'Emission Assumption Summary'!A36</f>
        <v>2046</v>
      </c>
      <c r="B36" s="11">
        <f>IF(A36="","",'Summary Sheet'!AB36)</f>
        <v>0</v>
      </c>
      <c r="C36" s="10">
        <f>IF(A36="","",C35+(C35*Assumptions!$B$17))</f>
        <v>13344.652427109573</v>
      </c>
      <c r="D36" s="8">
        <f>IF(A36="","",D35+(D35*Assumptions!$B$17))</f>
        <v>46.002428088494149</v>
      </c>
      <c r="E36" s="10">
        <f>IF(A36="","",(('Emissions Factors'!$B$4/'Diesel Hybrid Vehicles'!D36)*(B36*C36))/10^6)</f>
        <v>0</v>
      </c>
    </row>
    <row r="37" spans="1:5" x14ac:dyDescent="0.3">
      <c r="A37">
        <f>'Emission Assumption Summary'!A37</f>
        <v>2047</v>
      </c>
      <c r="B37" s="11">
        <f>IF(A37="","",'Summary Sheet'!AB37)</f>
        <v>0</v>
      </c>
      <c r="C37" s="10">
        <f>IF(A37="","",C36+(C36*Assumptions!$B$17))</f>
        <v>13244.567533906251</v>
      </c>
      <c r="D37" s="8">
        <f>IF(A37="","",D36+(D36*Assumptions!$B$17))</f>
        <v>45.657409877830446</v>
      </c>
      <c r="E37" s="10">
        <f>IF(A37="","",(('Emissions Factors'!$B$4/'Diesel Hybrid Vehicles'!D37)*(B37*C37))/10^6)</f>
        <v>0</v>
      </c>
    </row>
    <row r="38" spans="1:5" x14ac:dyDescent="0.3">
      <c r="A38">
        <f>'Emission Assumption Summary'!A38</f>
        <v>2048</v>
      </c>
      <c r="B38" s="11">
        <f>IF(A38="","",'Summary Sheet'!AB38)</f>
        <v>0</v>
      </c>
      <c r="C38" s="10">
        <f>IF(A38="","",C37+(C37*Assumptions!$B$17))</f>
        <v>13145.233277401954</v>
      </c>
      <c r="D38" s="8">
        <f>IF(A38="","",D37+(D37*Assumptions!$B$17))</f>
        <v>45.314979303746718</v>
      </c>
      <c r="E38" s="10">
        <f>IF(A38="","",(('Emissions Factors'!$B$4/'Diesel Hybrid Vehicles'!D38)*(B38*C38))/10^6)</f>
        <v>0</v>
      </c>
    </row>
    <row r="39" spans="1:5" x14ac:dyDescent="0.3">
      <c r="A39">
        <f>'Emission Assumption Summary'!A39</f>
        <v>2049</v>
      </c>
      <c r="B39" s="11">
        <f>IF(A39="","",'Summary Sheet'!AB39)</f>
        <v>0</v>
      </c>
      <c r="C39" s="10">
        <f>IF(A39="","",C38+(C38*Assumptions!$B$17))</f>
        <v>13046.64402782144</v>
      </c>
      <c r="D39" s="8">
        <f>IF(A39="","",D38+(D38*Assumptions!$B$17))</f>
        <v>44.97511695896862</v>
      </c>
      <c r="E39" s="10">
        <f>IF(A39="","",(('Emissions Factors'!$B$4/'Diesel Hybrid Vehicles'!D39)*(B39*C39))/10^6)</f>
        <v>0</v>
      </c>
    </row>
    <row r="40" spans="1:5" x14ac:dyDescent="0.3">
      <c r="A40">
        <f>'Emission Assumption Summary'!A40</f>
        <v>2050</v>
      </c>
      <c r="B40" s="11">
        <f>IF(A40="","",'Summary Sheet'!AB40)</f>
        <v>0</v>
      </c>
      <c r="C40" s="10">
        <f>IF(A40="","",C39+(C39*Assumptions!$B$17))</f>
        <v>12948.794197612779</v>
      </c>
      <c r="D40" s="8">
        <f>IF(A40="","",D39+(D39*Assumptions!$B$17))</f>
        <v>44.637803581776353</v>
      </c>
      <c r="E40" s="10">
        <f>IF(A40="","",(('Emissions Factors'!$B$4/'Diesel Hybrid Vehicles'!D40)*(B40*C40))/10^6)</f>
        <v>0</v>
      </c>
    </row>
    <row r="41" spans="1:5" x14ac:dyDescent="0.3">
      <c r="A41" t="str">
        <f>'Emission Assumption Summary'!A41</f>
        <v/>
      </c>
      <c r="B41" s="11" t="str">
        <f>IF(A41="","",'Summary Sheet'!AB41)</f>
        <v/>
      </c>
      <c r="C41" s="10" t="str">
        <f>IF(A41="","",C40+(C40*Assumptions!$B$17))</f>
        <v/>
      </c>
      <c r="D41" s="8" t="str">
        <f>IF(A41="","",D40+(D40*Assumptions!$B$17))</f>
        <v/>
      </c>
      <c r="E41" s="10" t="str">
        <f>IF(A41="","",(('Emissions Factors'!$B$4/'Diesel Hybrid Vehicles'!D41)*(B41*C41))/10^6)</f>
        <v/>
      </c>
    </row>
    <row r="42" spans="1:5" x14ac:dyDescent="0.3">
      <c r="A42" t="str">
        <f>'Emission Assumption Summary'!A42</f>
        <v/>
      </c>
      <c r="B42" s="11" t="str">
        <f>IF(A42="","",'Summary Sheet'!AB42)</f>
        <v/>
      </c>
      <c r="C42" s="10" t="str">
        <f>IF(A42="","",C41+(C41*Assumptions!$B$17))</f>
        <v/>
      </c>
      <c r="D42" s="8" t="str">
        <f>IF(A42="","",D41+(D41*Assumptions!$B$17))</f>
        <v/>
      </c>
      <c r="E42" s="10" t="str">
        <f>IF(A42="","",(('Emissions Factors'!$B$4/'Diesel Hybrid Vehicles'!D42)*(B42*C42))/10^6)</f>
        <v/>
      </c>
    </row>
    <row r="43" spans="1:5" x14ac:dyDescent="0.3">
      <c r="A43" t="str">
        <f>'Emission Assumption Summary'!A43</f>
        <v/>
      </c>
      <c r="B43" s="11" t="str">
        <f>IF(A43="","",'Summary Sheet'!AB43)</f>
        <v/>
      </c>
      <c r="C43" s="10" t="str">
        <f>IF(A43="","",C42+(C42*Assumptions!$B$17))</f>
        <v/>
      </c>
      <c r="D43" s="8" t="str">
        <f>IF(A43="","",D42+(D42*Assumptions!$B$17))</f>
        <v/>
      </c>
      <c r="E43" s="10" t="str">
        <f>IF(A43="","",(('Emissions Factors'!$B$4/'Diesel Hybrid Vehicles'!D43)*(B43*C43))/10^6)</f>
        <v/>
      </c>
    </row>
    <row r="44" spans="1:5" x14ac:dyDescent="0.3">
      <c r="A44" t="str">
        <f>'Emission Assumption Summary'!A44</f>
        <v/>
      </c>
      <c r="B44" s="11" t="str">
        <f>IF(A44="","",'Summary Sheet'!AB44)</f>
        <v/>
      </c>
      <c r="C44" s="10" t="str">
        <f>IF(A44="","",C43+(C43*Assumptions!$B$17))</f>
        <v/>
      </c>
      <c r="D44" s="8" t="str">
        <f>IF(A44="","",D43+(D43*Assumptions!$B$17))</f>
        <v/>
      </c>
      <c r="E44" s="10" t="str">
        <f>IF(A44="","",(('Emissions Factors'!$B$4/'Diesel Hybrid Vehicles'!D44)*(B44*C44))/10^6)</f>
        <v/>
      </c>
    </row>
    <row r="45" spans="1:5" x14ac:dyDescent="0.3">
      <c r="A45" t="str">
        <f>'Emission Assumption Summary'!A45</f>
        <v/>
      </c>
      <c r="B45" s="11" t="str">
        <f>IF(A45="","",'Summary Sheet'!AB45)</f>
        <v/>
      </c>
      <c r="C45" s="10" t="str">
        <f>IF(A45="","",C44+(C44*Assumptions!$B$17))</f>
        <v/>
      </c>
      <c r="D45" s="8" t="str">
        <f>IF(A45="","",D44+(D44*Assumptions!$B$17))</f>
        <v/>
      </c>
      <c r="E45" s="10" t="str">
        <f>IF(A45="","",(('Emissions Factors'!$B$4/'Diesel Hybrid Vehicles'!D45)*(B45*C45))/10^6)</f>
        <v/>
      </c>
    </row>
    <row r="46" spans="1:5" x14ac:dyDescent="0.3">
      <c r="A46" t="str">
        <f>'Emission Assumption Summary'!A46</f>
        <v/>
      </c>
      <c r="B46" s="11" t="str">
        <f>IF(A46="","",'Summary Sheet'!AB46)</f>
        <v/>
      </c>
      <c r="C46" s="10" t="str">
        <f>IF(A46="","",C45+(C45*Assumptions!$B$17))</f>
        <v/>
      </c>
      <c r="D46" s="8" t="str">
        <f>IF(A46="","",D45+(D45*Assumptions!$B$17))</f>
        <v/>
      </c>
      <c r="E46" s="10" t="str">
        <f>IF(A46="","",(('Emissions Factors'!$B$4/'Diesel Hybrid Vehicles'!D46)*(B46*C46))/10^6)</f>
        <v/>
      </c>
    </row>
    <row r="47" spans="1:5" x14ac:dyDescent="0.3">
      <c r="A47" t="str">
        <f>'Emission Assumption Summary'!A47</f>
        <v/>
      </c>
      <c r="B47" s="11" t="str">
        <f>IF(A47="","",'Summary Sheet'!AB47)</f>
        <v/>
      </c>
      <c r="C47" s="10" t="str">
        <f>IF(A47="","",C46+(C46*Assumptions!$B$17))</f>
        <v/>
      </c>
      <c r="D47" s="8" t="str">
        <f>IF(A47="","",D46+(D46*Assumptions!$B$17))</f>
        <v/>
      </c>
      <c r="E47" s="10" t="str">
        <f>IF(A47="","",(('Emissions Factors'!$B$4/'Diesel Hybrid Vehicles'!D47)*(B47*C47))/10^6)</f>
        <v/>
      </c>
    </row>
    <row r="48" spans="1:5" x14ac:dyDescent="0.3">
      <c r="A48" t="str">
        <f>'Emission Assumption Summary'!A48</f>
        <v/>
      </c>
      <c r="B48" s="11" t="str">
        <f>IF(A48="","",'Summary Sheet'!AB48)</f>
        <v/>
      </c>
      <c r="C48" s="10" t="str">
        <f>IF(A48="","",C47+(C47*Assumptions!$B$17))</f>
        <v/>
      </c>
      <c r="D48" s="8" t="str">
        <f>IF(A48="","",D47+(D47*Assumptions!$B$17))</f>
        <v/>
      </c>
      <c r="E48" s="10" t="str">
        <f>IF(A48="","",(('Emissions Factors'!$B$4/'Diesel Hybrid Vehicles'!D48)*(B48*C48))/10^6)</f>
        <v/>
      </c>
    </row>
    <row r="49" spans="1:5" x14ac:dyDescent="0.3">
      <c r="A49" t="str">
        <f>'Emission Assumption Summary'!A49</f>
        <v/>
      </c>
      <c r="B49" s="11" t="str">
        <f>IF(A49="","",'Summary Sheet'!AB49)</f>
        <v/>
      </c>
      <c r="C49" s="10" t="str">
        <f>IF(A49="","",C48+(C48*Assumptions!$B$17))</f>
        <v/>
      </c>
      <c r="D49" s="8" t="str">
        <f>IF(A49="","",D48+(D48*Assumptions!$B$17))</f>
        <v/>
      </c>
      <c r="E49" s="10" t="str">
        <f>IF(A49="","",(('Emissions Factors'!$B$4/'Diesel Hybrid Vehicles'!D49)*(B49*C49))/10^6)</f>
        <v/>
      </c>
    </row>
    <row r="50" spans="1:5" x14ac:dyDescent="0.3">
      <c r="A50" t="str">
        <f>'Emission Assumption Summary'!A50</f>
        <v/>
      </c>
      <c r="B50" s="11" t="str">
        <f>IF(A50="","",'Summary Sheet'!AB50)</f>
        <v/>
      </c>
      <c r="C50" s="10" t="str">
        <f>IF(A50="","",C49+(C49*Assumptions!$B$17))</f>
        <v/>
      </c>
      <c r="D50" s="8" t="str">
        <f>IF(A50="","",D49+(D49*Assumptions!$B$17))</f>
        <v/>
      </c>
      <c r="E50" s="10" t="str">
        <f>IF(A50="","",(('Emissions Factors'!$B$4/'Diesel Hybrid Vehicles'!D50)*(B50*C50))/10^6)</f>
        <v/>
      </c>
    </row>
    <row r="51" spans="1:5" x14ac:dyDescent="0.3">
      <c r="A51" t="str">
        <f>'Emission Assumption Summary'!A51</f>
        <v/>
      </c>
      <c r="B51" s="11" t="str">
        <f>IF(A51="","",'Summary Sheet'!AB51)</f>
        <v/>
      </c>
      <c r="C51" s="10" t="str">
        <f>IF(A51="","",C50+(C50*Assumptions!$B$17))</f>
        <v/>
      </c>
      <c r="D51" s="8" t="str">
        <f>IF(A51="","",D50+(D50*Assumptions!$B$17))</f>
        <v/>
      </c>
      <c r="E51" s="10" t="str">
        <f>IF(A51="","",(('Emissions Factors'!$B$4/'Diesel Hybrid Vehicles'!D51)*(B51*C51))/10^6)</f>
        <v/>
      </c>
    </row>
    <row r="52" spans="1:5" x14ac:dyDescent="0.3">
      <c r="A52" t="str">
        <f>'Emission Assumption Summary'!A52</f>
        <v/>
      </c>
      <c r="B52" s="11" t="str">
        <f>IF(A52="","",'Summary Sheet'!AB52)</f>
        <v/>
      </c>
      <c r="C52" s="10" t="str">
        <f>IF(A52="","",C51+(C51*Assumptions!$B$17))</f>
        <v/>
      </c>
      <c r="D52" s="8" t="str">
        <f>IF(A52="","",D51+(D51*Assumptions!$B$17))</f>
        <v/>
      </c>
      <c r="E52" s="10" t="str">
        <f>IF(A52="","",(('Emissions Factors'!$B$4/'Diesel Hybrid Vehicles'!D52)*(B52*C52))/10^6)</f>
        <v/>
      </c>
    </row>
    <row r="53" spans="1:5" x14ac:dyDescent="0.3">
      <c r="A53" t="str">
        <f>'Emission Assumption Summary'!A53</f>
        <v/>
      </c>
      <c r="B53" s="11" t="str">
        <f>IF(A53="","",'Summary Sheet'!AB53)</f>
        <v/>
      </c>
      <c r="C53" s="10" t="str">
        <f>IF(A53="","",C52+(C52*Assumptions!$B$17))</f>
        <v/>
      </c>
      <c r="D53" s="8" t="str">
        <f>IF(A53="","",D52+(D52*Assumptions!$B$17))</f>
        <v/>
      </c>
      <c r="E53" s="10" t="str">
        <f>IF(A53="","",(('Emissions Factors'!$B$4/'Diesel Hybrid Vehicles'!D53)*(B53*C53))/10^6)</f>
        <v/>
      </c>
    </row>
    <row r="54" spans="1:5" x14ac:dyDescent="0.3">
      <c r="A54" t="str">
        <f>'Emission Assumption Summary'!A54</f>
        <v/>
      </c>
      <c r="B54" s="11" t="str">
        <f>IF(A54="","",'Summary Sheet'!AB54)</f>
        <v/>
      </c>
      <c r="C54" s="10" t="str">
        <f>IF(A54="","",C53+(C53*Assumptions!$B$17))</f>
        <v/>
      </c>
      <c r="D54" s="8" t="str">
        <f>IF(A54="","",D53+(D53*Assumptions!$B$17))</f>
        <v/>
      </c>
      <c r="E54" s="10" t="str">
        <f>IF(A54="","",(('Emissions Factors'!$B$4/'Diesel Hybrid Vehicles'!D54)*(B54*C54))/10^6)</f>
        <v/>
      </c>
    </row>
    <row r="55" spans="1:5" x14ac:dyDescent="0.3">
      <c r="A55" t="str">
        <f>'Emission Assumption Summary'!A55</f>
        <v/>
      </c>
      <c r="B55" s="11" t="str">
        <f>IF(A55="","",'Summary Sheet'!AB55)</f>
        <v/>
      </c>
      <c r="C55" s="10" t="str">
        <f>IF(A55="","",C54+(C54*Assumptions!$B$17))</f>
        <v/>
      </c>
      <c r="D55" s="8" t="str">
        <f>IF(A55="","",D54+(D54*Assumptions!$B$17))</f>
        <v/>
      </c>
      <c r="E55" s="10" t="str">
        <f>IF(A55="","",(('Emissions Factors'!$B$4/'Diesel Hybrid Vehicles'!D55)*(B55*C55))/10^6)</f>
        <v/>
      </c>
    </row>
    <row r="56" spans="1:5" x14ac:dyDescent="0.3">
      <c r="A56" t="str">
        <f>'Emission Assumption Summary'!A56</f>
        <v/>
      </c>
      <c r="B56" s="11" t="str">
        <f>IF(A56="","",'Summary Sheet'!AB56)</f>
        <v/>
      </c>
      <c r="C56" s="10" t="str">
        <f>IF(A56="","",C55+(C55*Assumptions!$B$17))</f>
        <v/>
      </c>
      <c r="D56" s="8" t="str">
        <f>IF(A56="","",D55+(D55*Assumptions!$B$17))</f>
        <v/>
      </c>
      <c r="E56" s="10" t="str">
        <f>IF(A56="","",(('Emissions Factors'!$B$4/'Diesel Hybrid Vehicles'!D56)*(B56*C56))/10^6)</f>
        <v/>
      </c>
    </row>
    <row r="57" spans="1:5" x14ac:dyDescent="0.3">
      <c r="A57" t="str">
        <f>'Emission Assumption Summary'!A57</f>
        <v/>
      </c>
      <c r="B57" s="11" t="str">
        <f>IF(A57="","",'Summary Sheet'!AB57)</f>
        <v/>
      </c>
      <c r="C57" s="10" t="str">
        <f>IF(A57="","",C56+(C56*Assumptions!$B$17))</f>
        <v/>
      </c>
      <c r="D57" s="8" t="str">
        <f>IF(A57="","",D56+(D56*Assumptions!$B$17))</f>
        <v/>
      </c>
      <c r="E57" s="10" t="str">
        <f>IF(A57="","",(('Emissions Factors'!$B$4/'Diesel Hybrid Vehicles'!D57)*(B57*C57))/10^6)</f>
        <v/>
      </c>
    </row>
    <row r="58" spans="1:5" x14ac:dyDescent="0.3">
      <c r="A58" t="str">
        <f>'Emission Assumption Summary'!A58</f>
        <v/>
      </c>
      <c r="B58" s="11" t="str">
        <f>IF(A58="","",'Summary Sheet'!AB58)</f>
        <v/>
      </c>
      <c r="C58" s="10" t="str">
        <f>IF(A58="","",C57+(C57*Assumptions!$B$17))</f>
        <v/>
      </c>
      <c r="D58" s="8" t="str">
        <f>IF(A58="","",D57+(D57*Assumptions!$B$17))</f>
        <v/>
      </c>
      <c r="E58" s="10" t="str">
        <f>IF(A58="","",(('Emissions Factors'!$B$4/'Diesel Hybrid Vehicles'!D58)*(B58*C58))/10^6)</f>
        <v/>
      </c>
    </row>
    <row r="59" spans="1:5" x14ac:dyDescent="0.3">
      <c r="A59" t="str">
        <f>'Emission Assumption Summary'!A59</f>
        <v/>
      </c>
      <c r="B59" s="11" t="str">
        <f>IF(A59="","",'Summary Sheet'!AB59)</f>
        <v/>
      </c>
      <c r="C59" s="10" t="str">
        <f>IF(A59="","",C58+(C58*Assumptions!$B$17))</f>
        <v/>
      </c>
      <c r="D59" s="8" t="str">
        <f>IF(A59="","",D58+(D58*Assumptions!$B$17))</f>
        <v/>
      </c>
      <c r="E59" s="10" t="str">
        <f>IF(A59="","",(('Emissions Factors'!$B$4/'Diesel Hybrid Vehicles'!D59)*(B59*C59))/10^6)</f>
        <v/>
      </c>
    </row>
    <row r="60" spans="1:5" x14ac:dyDescent="0.3">
      <c r="A60" t="str">
        <f>'Emission Assumption Summary'!A60</f>
        <v/>
      </c>
      <c r="B60" s="11" t="str">
        <f>IF(A60="","",'Summary Sheet'!AB60)</f>
        <v/>
      </c>
      <c r="C60" s="10" t="str">
        <f>IF(A60="","",C59+(C59*Assumptions!$B$17))</f>
        <v/>
      </c>
      <c r="D60" s="8" t="str">
        <f>IF(A60="","",D59+(D59*Assumptions!$B$17))</f>
        <v/>
      </c>
      <c r="E60" s="10" t="str">
        <f>IF(A60="","",(('Emissions Factors'!$B$4/'Diesel Hybrid Vehicles'!D60)*(B60*C60))/10^6)</f>
        <v/>
      </c>
    </row>
    <row r="61" spans="1:5" x14ac:dyDescent="0.3">
      <c r="A61" t="str">
        <f>'Emission Assumption Summary'!A61</f>
        <v/>
      </c>
      <c r="B61" s="11" t="str">
        <f>IF(A61="","",'Summary Sheet'!AB61)</f>
        <v/>
      </c>
      <c r="C61" s="10" t="str">
        <f>IF(A61="","",C60+(C60*Assumptions!$B$17))</f>
        <v/>
      </c>
      <c r="D61" s="8" t="str">
        <f>IF(A61="","",D60+(D60*Assumptions!$B$17))</f>
        <v/>
      </c>
      <c r="E61" s="10" t="str">
        <f>IF(A61="","",(('Emissions Factors'!$B$4/'Diesel Hybrid Vehicles'!D61)*(B61*C61))/10^6)</f>
        <v/>
      </c>
    </row>
    <row r="62" spans="1:5" x14ac:dyDescent="0.3">
      <c r="A62" t="str">
        <f>'Emission Assumption Summary'!A62</f>
        <v/>
      </c>
      <c r="B62" s="11" t="str">
        <f>IF(A62="","",'Summary Sheet'!AB62)</f>
        <v/>
      </c>
      <c r="C62" s="10" t="str">
        <f>IF(A62="","",C61+(C61*Assumptions!$B$17))</f>
        <v/>
      </c>
      <c r="D62" s="8" t="str">
        <f>IF(A62="","",D61+(D61*Assumptions!$B$17))</f>
        <v/>
      </c>
      <c r="E62" s="10" t="str">
        <f>IF(A62="","",(('Emissions Factors'!$B$4/'Diesel Hybrid Vehicles'!D62)*(B62*C62))/10^6)</f>
        <v/>
      </c>
    </row>
    <row r="63" spans="1:5" x14ac:dyDescent="0.3">
      <c r="A63" t="str">
        <f>'Emission Assumption Summary'!A63</f>
        <v/>
      </c>
      <c r="B63" s="11" t="str">
        <f>IF(A63="","",'Summary Sheet'!AB63)</f>
        <v/>
      </c>
      <c r="C63" s="10" t="str">
        <f>IF(A63="","",C62+(C62*Assumptions!$B$17))</f>
        <v/>
      </c>
      <c r="D63" s="8" t="str">
        <f>IF(A63="","",D62+(D62*Assumptions!$B$17))</f>
        <v/>
      </c>
      <c r="E63" s="10" t="str">
        <f>IF(A63="","",(('Emissions Factors'!$B$4/'Diesel Hybrid Vehicles'!D63)*(B63*C63))/10^6)</f>
        <v/>
      </c>
    </row>
    <row r="64" spans="1:5" x14ac:dyDescent="0.3">
      <c r="A64" t="str">
        <f>'Emission Assumption Summary'!A64</f>
        <v/>
      </c>
      <c r="B64" s="11" t="str">
        <f>IF(A64="","",'Summary Sheet'!AB64)</f>
        <v/>
      </c>
      <c r="C64" s="10" t="str">
        <f>IF(A64="","",C63+(C63*Assumptions!$B$17))</f>
        <v/>
      </c>
      <c r="D64" s="8" t="str">
        <f>IF(A64="","",D63+(D63*Assumptions!$B$17))</f>
        <v/>
      </c>
      <c r="E64" s="10" t="str">
        <f>IF(A64="","",(('Emissions Factors'!$B$4/'Diesel Hybrid Vehicles'!D64)*(B64*C64))/10^6)</f>
        <v/>
      </c>
    </row>
    <row r="65" spans="1:5" x14ac:dyDescent="0.3">
      <c r="A65" t="str">
        <f>'Emission Assumption Summary'!A65</f>
        <v/>
      </c>
      <c r="B65" s="11" t="str">
        <f>IF(A65="","",'Summary Sheet'!AB65)</f>
        <v/>
      </c>
      <c r="C65" s="10" t="str">
        <f>IF(A65="","",C64+(C64*Assumptions!$B$17))</f>
        <v/>
      </c>
      <c r="D65" s="8" t="str">
        <f>IF(A65="","",D64+(D64*Assumptions!$B$17))</f>
        <v/>
      </c>
      <c r="E65" s="10" t="str">
        <f>IF(A65="","",(('Emissions Factors'!$B$4/'Diesel Hybrid Vehicles'!D65)*(B65*C65))/10^6)</f>
        <v/>
      </c>
    </row>
    <row r="66" spans="1:5" x14ac:dyDescent="0.3">
      <c r="A66" t="str">
        <f>'Emission Assumption Summary'!A66</f>
        <v/>
      </c>
      <c r="B66" s="11" t="str">
        <f>IF(A66="","",'Summary Sheet'!AB66)</f>
        <v/>
      </c>
      <c r="C66" s="10" t="str">
        <f>IF(A66="","",C65+(C65*Assumptions!$B$17))</f>
        <v/>
      </c>
      <c r="D66" s="8" t="str">
        <f>IF(A66="","",D65+(D65*Assumptions!$B$17))</f>
        <v/>
      </c>
      <c r="E66" s="10" t="str">
        <f>IF(A66="","",(('Emissions Factors'!$B$4/'Diesel Hybrid Vehicles'!D66)*(B66*C66))/10^6)</f>
        <v/>
      </c>
    </row>
    <row r="67" spans="1:5" x14ac:dyDescent="0.3">
      <c r="A67" t="str">
        <f>'Emission Assumption Summary'!A67</f>
        <v/>
      </c>
      <c r="B67" s="11" t="str">
        <f>IF(A67="","",'Summary Sheet'!AB67)</f>
        <v/>
      </c>
      <c r="C67" s="10" t="str">
        <f>IF(A67="","",C66+(C66*Assumptions!$B$17))</f>
        <v/>
      </c>
      <c r="D67" s="8" t="str">
        <f>IF(A67="","",D66+(D66*Assumptions!$B$17))</f>
        <v/>
      </c>
      <c r="E67" s="10" t="str">
        <f>IF(A67="","",(('Emissions Factors'!$B$4/'Diesel Hybrid Vehicles'!D67)*(B67*C67))/10^6)</f>
        <v/>
      </c>
    </row>
    <row r="68" spans="1:5" x14ac:dyDescent="0.3">
      <c r="A68" t="str">
        <f>'Emission Assumption Summary'!A68</f>
        <v/>
      </c>
      <c r="B68" s="11" t="str">
        <f>IF(A68="","",'Summary Sheet'!AB68)</f>
        <v/>
      </c>
      <c r="C68" s="10" t="str">
        <f>IF(A68="","",C67+(C67*Assumptions!$B$17))</f>
        <v/>
      </c>
      <c r="D68" s="8" t="str">
        <f>IF(A68="","",D67+(D67*Assumptions!$B$17))</f>
        <v/>
      </c>
      <c r="E68" s="10" t="str">
        <f>IF(A68="","",(('Emissions Factors'!$B$4/'Diesel Hybrid Vehicles'!D68)*(B68*C68))/10^6)</f>
        <v/>
      </c>
    </row>
    <row r="69" spans="1:5" x14ac:dyDescent="0.3">
      <c r="A69" t="str">
        <f>'Emission Assumption Summary'!A69</f>
        <v/>
      </c>
      <c r="B69" s="11" t="str">
        <f>IF(A69="","",'Summary Sheet'!AB69)</f>
        <v/>
      </c>
      <c r="C69" s="10" t="str">
        <f>IF(A69="","",C68+(C68*Assumptions!$B$17))</f>
        <v/>
      </c>
      <c r="D69" s="8" t="str">
        <f>IF(A69="","",D68+(D68*Assumptions!$B$17))</f>
        <v/>
      </c>
      <c r="E69" s="10" t="str">
        <f>IF(A69="","",(('Emissions Factors'!$B$4/'Diesel Hybrid Vehicles'!D69)*(B69*C69))/10^6)</f>
        <v/>
      </c>
    </row>
    <row r="70" spans="1:5" x14ac:dyDescent="0.3">
      <c r="A70" t="str">
        <f>'Emission Assumption Summary'!A70</f>
        <v/>
      </c>
      <c r="B70" s="11" t="str">
        <f>IF(A70="","",'Summary Sheet'!AB70)</f>
        <v/>
      </c>
      <c r="C70" s="10" t="str">
        <f>IF(A70="","",C69+(C69*Assumptions!$B$17))</f>
        <v/>
      </c>
      <c r="D70" s="8" t="str">
        <f>IF(A70="","",D69+(D69*Assumptions!$B$17))</f>
        <v/>
      </c>
      <c r="E70" s="10" t="str">
        <f>IF(A70="","",(('Emissions Factors'!$B$4/'Diesel Hybrid Vehicles'!D70)*(B70*C70))/10^6)</f>
        <v/>
      </c>
    </row>
    <row r="71" spans="1:5" x14ac:dyDescent="0.3">
      <c r="A71" t="str">
        <f>'Emission Assumption Summary'!A71</f>
        <v/>
      </c>
      <c r="B71" s="11" t="str">
        <f>IF(A71="","",'Summary Sheet'!AB71)</f>
        <v/>
      </c>
      <c r="C71" s="10" t="str">
        <f>IF(A71="","",C70+(C70*Assumptions!$B$17))</f>
        <v/>
      </c>
      <c r="D71" s="8" t="str">
        <f>IF(A71="","",D70+(D70*Assumptions!$B$17))</f>
        <v/>
      </c>
      <c r="E71" s="10" t="str">
        <f>IF(A71="","",(('Emissions Factors'!$B$4/'Diesel Hybrid Vehicles'!D71)*(B71*C71))/10^6)</f>
        <v/>
      </c>
    </row>
    <row r="72" spans="1:5" x14ac:dyDescent="0.3">
      <c r="A72" t="str">
        <f>'Emission Assumption Summary'!A72</f>
        <v/>
      </c>
      <c r="B72" s="11" t="str">
        <f>IF(A72="","",'Summary Sheet'!AB72)</f>
        <v/>
      </c>
      <c r="C72" s="10" t="str">
        <f>IF(A72="","",C71+(C71*Assumptions!$B$17))</f>
        <v/>
      </c>
      <c r="D72" s="8" t="str">
        <f>IF(A72="","",D71+(D71*Assumptions!$B$17))</f>
        <v/>
      </c>
      <c r="E72" s="10" t="str">
        <f>IF(A72="","",(('Emissions Factors'!$B$4/'Diesel Hybrid Vehicles'!D72)*(B72*C72))/10^6)</f>
        <v/>
      </c>
    </row>
    <row r="73" spans="1:5" x14ac:dyDescent="0.3">
      <c r="A73" t="str">
        <f>'Emission Assumption Summary'!A73</f>
        <v/>
      </c>
      <c r="B73" s="11" t="str">
        <f>IF(A73="","",'Summary Sheet'!AB73)</f>
        <v/>
      </c>
      <c r="C73" s="10" t="str">
        <f>IF(A73="","",C72+(C72*Assumptions!$B$17))</f>
        <v/>
      </c>
      <c r="D73" s="8" t="str">
        <f>IF(A73="","",D72+(D72*Assumptions!$B$17))</f>
        <v/>
      </c>
      <c r="E73" s="10" t="str">
        <f>IF(A73="","",(('Emissions Factors'!$B$4/'Diesel Hybrid Vehicles'!D73)*(B73*C73))/10^6)</f>
        <v/>
      </c>
    </row>
    <row r="74" spans="1:5" x14ac:dyDescent="0.3">
      <c r="A74" t="str">
        <f>'Emission Assumption Summary'!A74</f>
        <v/>
      </c>
      <c r="B74" s="11" t="str">
        <f>IF(A74="","",'Summary Sheet'!AB74)</f>
        <v/>
      </c>
      <c r="C74" s="10" t="str">
        <f>IF(A74="","",C73+(C73*Assumptions!$B$17))</f>
        <v/>
      </c>
      <c r="D74" s="8" t="str">
        <f>IF(A74="","",D73+(D73*Assumptions!$B$17))</f>
        <v/>
      </c>
      <c r="E74" s="10" t="str">
        <f>IF(A74="","",(('Emissions Factors'!$B$4/'Diesel Hybrid Vehicles'!D74)*(B74*C74))/10^6)</f>
        <v/>
      </c>
    </row>
    <row r="75" spans="1:5" x14ac:dyDescent="0.3">
      <c r="A75" t="str">
        <f>'Emission Assumption Summary'!A75</f>
        <v/>
      </c>
      <c r="B75" s="11" t="str">
        <f>IF(A75="","",'Summary Sheet'!AB75)</f>
        <v/>
      </c>
      <c r="C75" s="10" t="str">
        <f>IF(A75="","",C74+(C74*Assumptions!$B$17))</f>
        <v/>
      </c>
      <c r="D75" s="8" t="str">
        <f>IF(A75="","",D74+(D74*Assumptions!$B$17))</f>
        <v/>
      </c>
      <c r="E75" s="10" t="str">
        <f>IF(A75="","",(('Emissions Factors'!$B$4/'Diesel Hybrid Vehicles'!D75)*(B75*C75))/10^6)</f>
        <v/>
      </c>
    </row>
    <row r="76" spans="1:5" x14ac:dyDescent="0.3">
      <c r="A76" t="str">
        <f>'Emission Assumption Summary'!A76</f>
        <v/>
      </c>
      <c r="B76" s="11" t="str">
        <f>IF(A76="","",'Summary Sheet'!AB76)</f>
        <v/>
      </c>
      <c r="C76" s="10" t="str">
        <f>IF(A76="","",C75+(C75*Assumptions!$B$17))</f>
        <v/>
      </c>
      <c r="D76" s="8" t="str">
        <f>IF(A76="","",D75+(D75*Assumptions!$B$17))</f>
        <v/>
      </c>
      <c r="E76" s="10" t="str">
        <f>IF(A76="","",(('Emissions Factors'!$B$4/'Diesel Hybrid Vehicles'!D76)*(B76*C76))/10^6)</f>
        <v/>
      </c>
    </row>
    <row r="77" spans="1:5" x14ac:dyDescent="0.3">
      <c r="A77" t="str">
        <f>'Emission Assumption Summary'!A77</f>
        <v/>
      </c>
      <c r="B77" s="11" t="str">
        <f>IF(A77="","",'Summary Sheet'!AB77)</f>
        <v/>
      </c>
      <c r="C77" s="10" t="str">
        <f>IF(A77="","",C76+(C76*Assumptions!$B$17))</f>
        <v/>
      </c>
      <c r="D77" s="8" t="str">
        <f>IF(A77="","",D76+(D76*Assumptions!$B$17))</f>
        <v/>
      </c>
      <c r="E77" s="10" t="str">
        <f>IF(A77="","",(('Emissions Factors'!$B$4/'Diesel Hybrid Vehicles'!D77)*(B77*C77))/10^6)</f>
        <v/>
      </c>
    </row>
    <row r="78" spans="1:5" x14ac:dyDescent="0.3">
      <c r="A78" t="str">
        <f>'Emission Assumption Summary'!A78</f>
        <v/>
      </c>
      <c r="B78" s="11" t="str">
        <f>IF(A78="","",'Summary Sheet'!AB78)</f>
        <v/>
      </c>
      <c r="C78" s="10" t="str">
        <f>IF(A78="","",C77+(C77*Assumptions!$B$17))</f>
        <v/>
      </c>
      <c r="D78" s="8" t="str">
        <f>IF(A78="","",D77+(D77*Assumptions!$B$17))</f>
        <v/>
      </c>
      <c r="E78" s="10" t="str">
        <f>IF(A78="","",(('Emissions Factors'!$B$4/'Diesel Hybrid Vehicles'!D78)*(B78*C78))/10^6)</f>
        <v/>
      </c>
    </row>
    <row r="79" spans="1:5" x14ac:dyDescent="0.3">
      <c r="A79" t="str">
        <f>'Emission Assumption Summary'!A79</f>
        <v/>
      </c>
      <c r="B79" s="11" t="str">
        <f>IF(A79="","",'Summary Sheet'!AB79)</f>
        <v/>
      </c>
      <c r="C79" s="10" t="str">
        <f>IF(A79="","",C78+(C78*Assumptions!$B$17))</f>
        <v/>
      </c>
      <c r="D79" s="8" t="str">
        <f>IF(A79="","",D78+(D78*Assumptions!$B$17))</f>
        <v/>
      </c>
      <c r="E79" s="10" t="str">
        <f>IF(A79="","",(('Emissions Factors'!$B$4/'Diesel Hybrid Vehicles'!D79)*(B79*C79))/10^6)</f>
        <v/>
      </c>
    </row>
    <row r="80" spans="1:5" x14ac:dyDescent="0.3">
      <c r="A80" t="str">
        <f>'Emission Assumption Summary'!A80</f>
        <v/>
      </c>
      <c r="B80" s="11" t="str">
        <f>IF(A80="","",'Summary Sheet'!AB80)</f>
        <v/>
      </c>
      <c r="C80" s="10" t="str">
        <f>IF(A80="","",C79+(C79*Assumptions!$B$17))</f>
        <v/>
      </c>
      <c r="D80" s="8" t="str">
        <f>IF(A80="","",D79+(D79*Assumptions!$B$17))</f>
        <v/>
      </c>
      <c r="E80" s="10" t="str">
        <f>IF(A80="","",(('Emissions Factors'!$B$4/'Diesel Hybrid Vehicles'!D80)*(B80*C80))/10^6)</f>
        <v/>
      </c>
    </row>
    <row r="81" spans="1:5" x14ac:dyDescent="0.3">
      <c r="A81" t="str">
        <f>'Emission Assumption Summary'!A81</f>
        <v/>
      </c>
      <c r="B81" s="11" t="str">
        <f>IF(A81="","",'Summary Sheet'!AB81)</f>
        <v/>
      </c>
      <c r="C81" s="10" t="str">
        <f>IF(A81="","",C80+(C80*Assumptions!$B$17))</f>
        <v/>
      </c>
      <c r="D81" s="8" t="str">
        <f>IF(A81="","",D80+(D80*Assumptions!$B$17))</f>
        <v/>
      </c>
      <c r="E81" s="10" t="str">
        <f>IF(A81="","",(('Emissions Factors'!$B$4/'Diesel Hybrid Vehicles'!D81)*(B81*C81))/10^6)</f>
        <v/>
      </c>
    </row>
    <row r="82" spans="1:5" x14ac:dyDescent="0.3">
      <c r="A82" t="str">
        <f>'Emission Assumption Summary'!A82</f>
        <v/>
      </c>
      <c r="B82" s="11" t="str">
        <f>IF(A82="","",'Summary Sheet'!AB82)</f>
        <v/>
      </c>
      <c r="C82" s="10" t="str">
        <f>IF(A82="","",C81+(C81*Assumptions!$B$17))</f>
        <v/>
      </c>
      <c r="D82" s="8" t="str">
        <f>IF(A82="","",D81+(D81*Assumptions!$B$17))</f>
        <v/>
      </c>
      <c r="E82" s="10" t="str">
        <f>IF(A82="","",(('Emissions Factors'!$B$4/'Diesel Hybrid Vehicles'!D82)*(B82*C82))/10^6)</f>
        <v/>
      </c>
    </row>
    <row r="83" spans="1:5" x14ac:dyDescent="0.3">
      <c r="A83" t="str">
        <f>'Emission Assumption Summary'!A83</f>
        <v/>
      </c>
      <c r="B83" s="11" t="str">
        <f>IF(A83="","",'Summary Sheet'!AB83)</f>
        <v/>
      </c>
      <c r="C83" s="10" t="str">
        <f>IF(A83="","",C82+(C82*Assumptions!$B$17))</f>
        <v/>
      </c>
      <c r="D83" s="8" t="str">
        <f>IF(A83="","",D82+(D82*Assumptions!$B$17))</f>
        <v/>
      </c>
      <c r="E83" s="10" t="str">
        <f>IF(A83="","",(('Emissions Factors'!$B$4/'Diesel Hybrid Vehicles'!D83)*(B83*C83))/10^6)</f>
        <v/>
      </c>
    </row>
    <row r="84" spans="1:5" x14ac:dyDescent="0.3">
      <c r="A84" t="str">
        <f>'Emission Assumption Summary'!A84</f>
        <v/>
      </c>
      <c r="B84" s="11" t="str">
        <f>IF(A84="","",'Summary Sheet'!AB84)</f>
        <v/>
      </c>
      <c r="C84" s="10" t="str">
        <f>IF(A84="","",C83+(C83*Assumptions!$B$17))</f>
        <v/>
      </c>
      <c r="D84" s="8" t="str">
        <f>IF(A84="","",D83+(D83*Assumptions!$B$17))</f>
        <v/>
      </c>
      <c r="E84" s="10" t="str">
        <f>IF(A84="","",(('Emissions Factors'!$B$4/'Diesel Hybrid Vehicles'!D84)*(B84*C84))/10^6)</f>
        <v/>
      </c>
    </row>
    <row r="85" spans="1:5" x14ac:dyDescent="0.3">
      <c r="A85" t="str">
        <f>'Emission Assumption Summary'!A85</f>
        <v/>
      </c>
      <c r="B85" s="11" t="str">
        <f>IF(A85="","",'Summary Sheet'!AB85)</f>
        <v/>
      </c>
      <c r="C85" s="10" t="str">
        <f>IF(A85="","",C84+(C84*Assumptions!$B$17))</f>
        <v/>
      </c>
      <c r="D85" s="8" t="str">
        <f>IF(A85="","",D84+(D84*Assumptions!$B$17))</f>
        <v/>
      </c>
      <c r="E85" s="10" t="str">
        <f>IF(A85="","",(('Emissions Factors'!$B$4/'Diesel Hybrid Vehicles'!D85)*(B85*C85))/10^6)</f>
        <v/>
      </c>
    </row>
    <row r="86" spans="1:5" x14ac:dyDescent="0.3">
      <c r="A86" t="str">
        <f>'Emission Assumption Summary'!A86</f>
        <v/>
      </c>
      <c r="B86" s="11" t="str">
        <f>IF(A86="","",'Summary Sheet'!AB86)</f>
        <v/>
      </c>
      <c r="C86" s="10" t="str">
        <f>IF(A86="","",C85+(C85*Assumptions!$B$17))</f>
        <v/>
      </c>
      <c r="D86" s="8" t="str">
        <f>IF(A86="","",D85+(D85*Assumptions!$B$17))</f>
        <v/>
      </c>
      <c r="E86" s="10" t="str">
        <f>IF(A86="","",(('Emissions Factors'!$B$4/'Diesel Hybrid Vehicles'!D86)*(B86*C86))/10^6)</f>
        <v/>
      </c>
    </row>
    <row r="87" spans="1:5" x14ac:dyDescent="0.3">
      <c r="A87" t="str">
        <f>'Emission Assumption Summary'!A87</f>
        <v/>
      </c>
      <c r="B87" s="11" t="str">
        <f>IF(A87="","",'Summary Sheet'!AB87)</f>
        <v/>
      </c>
      <c r="C87" s="10" t="str">
        <f>IF(A87="","",C86+(C86*Assumptions!$B$17))</f>
        <v/>
      </c>
      <c r="D87" s="8" t="str">
        <f>IF(A87="","",D86+(D86*Assumptions!$B$17))</f>
        <v/>
      </c>
      <c r="E87" s="10" t="str">
        <f>IF(A87="","",(('Emissions Factors'!$B$4/'Diesel Hybrid Vehicles'!D87)*(B87*C87))/10^6)</f>
        <v/>
      </c>
    </row>
    <row r="88" spans="1:5" x14ac:dyDescent="0.3">
      <c r="A88" t="str">
        <f>'Emission Assumption Summary'!A88</f>
        <v/>
      </c>
      <c r="B88" s="11" t="str">
        <f>IF(A88="","",'Summary Sheet'!AB88)</f>
        <v/>
      </c>
      <c r="C88" s="10" t="str">
        <f>IF(A88="","",C87+(C87*Assumptions!$B$17))</f>
        <v/>
      </c>
      <c r="D88" s="8" t="str">
        <f>IF(A88="","",D87+(D87*Assumptions!$B$17))</f>
        <v/>
      </c>
      <c r="E88" s="10" t="str">
        <f>IF(A88="","",(('Emissions Factors'!$B$4/'Diesel Hybrid Vehicles'!D88)*(B88*C88))/10^6)</f>
        <v/>
      </c>
    </row>
    <row r="89" spans="1:5" x14ac:dyDescent="0.3">
      <c r="A89" t="str">
        <f>'Emission Assumption Summary'!A89</f>
        <v/>
      </c>
      <c r="B89" s="11" t="str">
        <f>IF(A89="","",'Summary Sheet'!AB89)</f>
        <v/>
      </c>
      <c r="C89" s="10" t="str">
        <f>IF(A89="","",C88+(C88*Assumptions!$B$17))</f>
        <v/>
      </c>
      <c r="D89" s="8" t="str">
        <f>IF(A89="","",D88+(D88*Assumptions!$B$17))</f>
        <v/>
      </c>
      <c r="E89" s="10" t="str">
        <f>IF(A89="","",(('Emissions Factors'!$B$4/'Diesel Hybrid Vehicles'!D89)*(B89*C89))/10^6)</f>
        <v/>
      </c>
    </row>
    <row r="90" spans="1:5" x14ac:dyDescent="0.3">
      <c r="A90" t="str">
        <f>'Emission Assumption Summary'!A90</f>
        <v/>
      </c>
      <c r="B90" s="11" t="str">
        <f>IF(A90="","",'Summary Sheet'!AB90)</f>
        <v/>
      </c>
      <c r="C90" s="10" t="str">
        <f>IF(A90="","",C89+(C89*Assumptions!$B$17))</f>
        <v/>
      </c>
      <c r="D90" s="8" t="str">
        <f>IF(A90="","",D89+(D89*Assumptions!$B$17))</f>
        <v/>
      </c>
      <c r="E90" s="10" t="str">
        <f>IF(A90="","",(('Emissions Factors'!$B$4/'Diesel Hybrid Vehicles'!D90)*(B90*C90))/10^6)</f>
        <v/>
      </c>
    </row>
    <row r="91" spans="1:5" x14ac:dyDescent="0.3">
      <c r="A91" t="str">
        <f>'Emission Assumption Summary'!A91</f>
        <v/>
      </c>
      <c r="B91" s="11" t="str">
        <f>IF(A91="","",'Summary Sheet'!AB91)</f>
        <v/>
      </c>
      <c r="C91" s="10" t="str">
        <f>IF(A91="","",C90+(C90*Assumptions!$B$17))</f>
        <v/>
      </c>
      <c r="D91" s="8" t="str">
        <f>IF(A91="","",D90+(D90*Assumptions!$B$17))</f>
        <v/>
      </c>
      <c r="E91" s="10" t="str">
        <f>IF(A91="","",(('Emissions Factors'!$B$4/'Diesel Hybrid Vehicles'!D91)*(B91*C91))/10^6)</f>
        <v/>
      </c>
    </row>
    <row r="92" spans="1:5" x14ac:dyDescent="0.3">
      <c r="A92" t="str">
        <f>'Emission Assumption Summary'!A92</f>
        <v/>
      </c>
      <c r="B92" s="11" t="str">
        <f>IF(A92="","",'Summary Sheet'!AB92)</f>
        <v/>
      </c>
      <c r="C92" s="10" t="str">
        <f>IF(A92="","",C91+(C91*Assumptions!$B$17))</f>
        <v/>
      </c>
      <c r="D92" s="8" t="str">
        <f>IF(A92="","",D91+(D91*Assumptions!$B$17))</f>
        <v/>
      </c>
      <c r="E92" s="10" t="str">
        <f>IF(A92="","",(('Emissions Factors'!$B$4/'Diesel Hybrid Vehicles'!D92)*(B92*C92))/10^6)</f>
        <v/>
      </c>
    </row>
    <row r="93" spans="1:5" x14ac:dyDescent="0.3">
      <c r="A93" t="str">
        <f>'Emission Assumption Summary'!A93</f>
        <v/>
      </c>
      <c r="B93" s="11" t="str">
        <f>IF(A93="","",'Summary Sheet'!AB93)</f>
        <v/>
      </c>
      <c r="C93" s="10" t="str">
        <f>IF(A93="","",C92+(C92*Assumptions!$B$17))</f>
        <v/>
      </c>
      <c r="D93" s="8" t="str">
        <f>IF(A93="","",D92+(D92*Assumptions!$B$17))</f>
        <v/>
      </c>
      <c r="E93" s="10" t="str">
        <f>IF(A93="","",(('Emissions Factors'!$B$4/'Diesel Hybrid Vehicles'!D93)*(B93*C93))/10^6)</f>
        <v/>
      </c>
    </row>
    <row r="94" spans="1:5" x14ac:dyDescent="0.3">
      <c r="A94" t="str">
        <f>'Emission Assumption Summary'!A94</f>
        <v/>
      </c>
      <c r="B94" s="11" t="str">
        <f>IF(A94="","",'Summary Sheet'!AB94)</f>
        <v/>
      </c>
      <c r="C94" s="10" t="str">
        <f>IF(A94="","",C93+(C93*Assumptions!$B$17))</f>
        <v/>
      </c>
      <c r="D94" s="8" t="str">
        <f>IF(A94="","",D93+(D93*Assumptions!$B$17))</f>
        <v/>
      </c>
      <c r="E94" s="10" t="str">
        <f>IF(A94="","",(('Emissions Factors'!$B$4/'Diesel Hybrid Vehicles'!D94)*(B94*C94))/10^6)</f>
        <v/>
      </c>
    </row>
    <row r="95" spans="1:5" x14ac:dyDescent="0.3">
      <c r="A95" t="str">
        <f>'Emission Assumption Summary'!A95</f>
        <v/>
      </c>
      <c r="B95" s="11" t="str">
        <f>IF(A95="","",'Summary Sheet'!AB95)</f>
        <v/>
      </c>
      <c r="C95" s="10" t="str">
        <f>IF(A95="","",C94+(C94*Assumptions!$B$17))</f>
        <v/>
      </c>
      <c r="D95" s="8" t="str">
        <f>IF(A95="","",D94+(D94*Assumptions!$B$17))</f>
        <v/>
      </c>
      <c r="E95" s="10" t="str">
        <f>IF(A95="","",(('Emissions Factors'!$B$4/'Diesel Hybrid Vehicles'!D95)*(B95*C95))/10^6)</f>
        <v/>
      </c>
    </row>
    <row r="96" spans="1:5" x14ac:dyDescent="0.3">
      <c r="A96" t="str">
        <f>'Emission Assumption Summary'!A96</f>
        <v/>
      </c>
      <c r="B96" s="11" t="str">
        <f>IF(A96="","",'Summary Sheet'!AB96)</f>
        <v/>
      </c>
      <c r="C96" s="10" t="str">
        <f>IF(A96="","",C95+(C95*Assumptions!$B$17))</f>
        <v/>
      </c>
      <c r="D96" s="8" t="str">
        <f>IF(A96="","",D95+(D95*Assumptions!$B$17))</f>
        <v/>
      </c>
      <c r="E96" s="10" t="str">
        <f>IF(A96="","",(('Emissions Factors'!$B$4/'Diesel Hybrid Vehicles'!D96)*(B96*C96))/10^6)</f>
        <v/>
      </c>
    </row>
    <row r="97" spans="1:5" x14ac:dyDescent="0.3">
      <c r="A97" t="str">
        <f>'Emission Assumption Summary'!A97</f>
        <v/>
      </c>
      <c r="B97" s="11" t="str">
        <f>IF(A97="","",'Summary Sheet'!AB97)</f>
        <v/>
      </c>
      <c r="C97" s="10" t="str">
        <f>IF(A97="","",C96+(C96*Assumptions!$B$17))</f>
        <v/>
      </c>
      <c r="D97" s="8" t="str">
        <f>IF(A97="","",D96+(D96*Assumptions!$B$17))</f>
        <v/>
      </c>
      <c r="E97" s="10" t="str">
        <f>IF(A97="","",(('Emissions Factors'!$B$4/'Diesel Hybrid Vehicles'!D97)*(B97*C97))/10^6)</f>
        <v/>
      </c>
    </row>
    <row r="98" spans="1:5" x14ac:dyDescent="0.3">
      <c r="A98" t="str">
        <f>'Emission Assumption Summary'!A98</f>
        <v/>
      </c>
      <c r="B98" s="11" t="str">
        <f>IF(A98="","",'Summary Sheet'!AB98)</f>
        <v/>
      </c>
      <c r="C98" s="10" t="str">
        <f>IF(A98="","",C97+(C97*Assumptions!$B$17))</f>
        <v/>
      </c>
      <c r="D98" s="8" t="str">
        <f>IF(A98="","",D97+(D97*Assumptions!$B$17))</f>
        <v/>
      </c>
      <c r="E98" s="10" t="str">
        <f>IF(A98="","",(('Emissions Factors'!$B$4/'Diesel Hybrid Vehicles'!D98)*(B98*C98))/10^6)</f>
        <v/>
      </c>
    </row>
    <row r="99" spans="1:5" x14ac:dyDescent="0.3">
      <c r="A99" t="str">
        <f>'Emission Assumption Summary'!A99</f>
        <v/>
      </c>
      <c r="B99" s="11" t="str">
        <f>IF(A99="","",'Summary Sheet'!AB99)</f>
        <v/>
      </c>
      <c r="C99" s="10" t="str">
        <f>IF(A99="","",C98+(C98*Assumptions!$B$17))</f>
        <v/>
      </c>
      <c r="D99" s="8" t="str">
        <f>IF(A99="","",D98+(D98*Assumptions!$B$17))</f>
        <v/>
      </c>
      <c r="E99" s="10" t="str">
        <f>IF(A99="","",(('Emissions Factors'!$B$4/'Diesel Hybrid Vehicles'!D99)*(B99*C99))/10^6)</f>
        <v/>
      </c>
    </row>
    <row r="100" spans="1:5" x14ac:dyDescent="0.3">
      <c r="A100" t="str">
        <f>'Emission Assumption Summary'!A100</f>
        <v/>
      </c>
      <c r="B100" s="11" t="str">
        <f>IF(A100="","",'Summary Sheet'!AB100)</f>
        <v/>
      </c>
      <c r="C100" s="10" t="str">
        <f>IF(A100="","",C99+(C99*Assumptions!$B$17))</f>
        <v/>
      </c>
      <c r="D100" s="8" t="str">
        <f>IF(A100="","",D99+(D99*Assumptions!$B$17))</f>
        <v/>
      </c>
      <c r="E100" s="10" t="str">
        <f>IF(A100="","",(('Emissions Factors'!$B$4/'Diesel Hybrid Vehicles'!D100)*(B100*C100))/10^6)</f>
        <v/>
      </c>
    </row>
    <row r="101" spans="1:5" x14ac:dyDescent="0.3">
      <c r="A101" t="str">
        <f>'Emission Assumption Summary'!A101</f>
        <v/>
      </c>
      <c r="B101" s="11" t="str">
        <f>IF(A101="","",'Summary Sheet'!AB101)</f>
        <v/>
      </c>
      <c r="C101" s="10" t="str">
        <f>IF(A101="","",C100+(C100*Assumptions!$B$17))</f>
        <v/>
      </c>
      <c r="D101" s="8" t="str">
        <f>IF(A101="","",D100+(D100*Assumptions!$B$17))</f>
        <v/>
      </c>
      <c r="E101" s="10" t="str">
        <f>IF(A101="","",(('Emissions Factors'!$B$4/'Diesel Hybrid Vehicles'!D101)*(B101*C101))/10^6)</f>
        <v/>
      </c>
    </row>
    <row r="102" spans="1:5" x14ac:dyDescent="0.3">
      <c r="A102" t="str">
        <f>'Emission Assumption Summary'!A102</f>
        <v/>
      </c>
      <c r="B102" s="11" t="str">
        <f>IF(A102="","",'Summary Sheet'!AB102)</f>
        <v/>
      </c>
      <c r="C102" s="10" t="str">
        <f>IF(A102="","",C101+(C101*Assumptions!$B$17))</f>
        <v/>
      </c>
      <c r="D102" s="8" t="str">
        <f>IF(A102="","",D101+(D101*Assumptions!$B$17))</f>
        <v/>
      </c>
      <c r="E102" s="10" t="str">
        <f>IF(A102="","",(('Emissions Factors'!$B$4/'Diesel Hybrid Vehicles'!D102)*(B102*C102))/10^6)</f>
        <v/>
      </c>
    </row>
    <row r="103" spans="1:5" x14ac:dyDescent="0.3">
      <c r="A103" t="str">
        <f>'Emission Assumption Summary'!A103</f>
        <v/>
      </c>
      <c r="B103" s="11" t="str">
        <f>IF(A103="","",'Summary Sheet'!AB103)</f>
        <v/>
      </c>
      <c r="C103" s="10" t="str">
        <f>IF(A103="","",C102+(C102*Assumptions!$B$17))</f>
        <v/>
      </c>
      <c r="D103" s="8" t="str">
        <f>IF(A103="","",D102+(D102*Assumptions!$B$17))</f>
        <v/>
      </c>
      <c r="E103" s="10" t="str">
        <f>IF(A103="","",(('Emissions Factors'!$B$4/'Diesel Hybrid Vehicles'!D103)*(B103*C103))/10^6)</f>
        <v/>
      </c>
    </row>
    <row r="104" spans="1:5" x14ac:dyDescent="0.3">
      <c r="A104" t="str">
        <f>'Emission Assumption Summary'!A104</f>
        <v/>
      </c>
      <c r="B104" s="11" t="str">
        <f>IF(A104="","",'Summary Sheet'!AB104)</f>
        <v/>
      </c>
      <c r="C104" s="10" t="str">
        <f>IF(A104="","",C103+(C103*Assumptions!$B$17))</f>
        <v/>
      </c>
      <c r="D104" s="8" t="str">
        <f>IF(A104="","",D103+(D103*Assumptions!$B$17))</f>
        <v/>
      </c>
      <c r="E104" s="10" t="str">
        <f>IF(A104="","",(('Emissions Factors'!$B$4/'Diesel Hybrid Vehicles'!D104)*(B104*C104))/10^6)</f>
        <v/>
      </c>
    </row>
    <row r="105" spans="1:5" x14ac:dyDescent="0.3">
      <c r="A105" t="str">
        <f>'Emission Assumption Summary'!A105</f>
        <v/>
      </c>
      <c r="B105" s="11" t="str">
        <f>IF(A105="","",'Summary Sheet'!AB105)</f>
        <v/>
      </c>
      <c r="C105" s="10" t="str">
        <f>IF(A105="","",C104+(C104*Assumptions!$B$17))</f>
        <v/>
      </c>
      <c r="D105" s="8" t="str">
        <f>IF(A105="","",D104+(D104*Assumptions!$B$17))</f>
        <v/>
      </c>
      <c r="E105" s="10" t="str">
        <f>IF(A105="","",(('Emissions Factors'!$B$4/'Diesel Hybrid Vehicles'!D105)*(B105*C105))/10^6)</f>
        <v/>
      </c>
    </row>
    <row r="106" spans="1:5" x14ac:dyDescent="0.3">
      <c r="A106" t="str">
        <f>'Emission Assumption Summary'!A106</f>
        <v/>
      </c>
      <c r="B106" s="11" t="str">
        <f>IF(A106="","",'Summary Sheet'!AB106)</f>
        <v/>
      </c>
      <c r="C106" s="10" t="str">
        <f>IF(A106="","",C105+(C105*Assumptions!$B$17))</f>
        <v/>
      </c>
      <c r="D106" s="8" t="str">
        <f>IF(A106="","",D105+(D105*Assumptions!$B$17))</f>
        <v/>
      </c>
      <c r="E106" s="10" t="str">
        <f>IF(A106="","",(('Emissions Factors'!$B$4/'Diesel Hybrid Vehicles'!D106)*(B106*C106))/10^6)</f>
        <v/>
      </c>
    </row>
    <row r="107" spans="1:5" x14ac:dyDescent="0.3">
      <c r="A107" t="str">
        <f>'Emission Assumption Summary'!A107</f>
        <v/>
      </c>
      <c r="B107" s="11" t="str">
        <f>IF(A107="","",'Summary Sheet'!AB107)</f>
        <v/>
      </c>
      <c r="C107" s="10" t="str">
        <f>IF(A107="","",C106+(C106*Assumptions!$B$17))</f>
        <v/>
      </c>
      <c r="D107" s="8" t="str">
        <f>IF(A107="","",D106+(D106*Assumptions!$B$17))</f>
        <v/>
      </c>
      <c r="E107" s="10" t="str">
        <f>IF(A107="","",(('Emissions Factors'!$B$4/'Diesel Hybrid Vehicles'!D107)*(B107*C107))/10^6)</f>
        <v/>
      </c>
    </row>
    <row r="108" spans="1:5" x14ac:dyDescent="0.3">
      <c r="A108" t="str">
        <f>'Emission Assumption Summary'!A108</f>
        <v/>
      </c>
      <c r="B108" s="11" t="str">
        <f>IF(A108="","",'Summary Sheet'!AB108)</f>
        <v/>
      </c>
      <c r="C108" s="10" t="str">
        <f>IF(A108="","",C107+(C107*Assumptions!$B$17))</f>
        <v/>
      </c>
      <c r="D108" s="8" t="str">
        <f>IF(A108="","",D107+(D107*Assumptions!$B$17))</f>
        <v/>
      </c>
      <c r="E108" s="10" t="str">
        <f>IF(A108="","",(('Emissions Factors'!$B$4/'Diesel Hybrid Vehicles'!D108)*(B108*C108))/10^6)</f>
        <v/>
      </c>
    </row>
    <row r="109" spans="1:5" x14ac:dyDescent="0.3">
      <c r="A109" t="str">
        <f>'Emission Assumption Summary'!A109</f>
        <v/>
      </c>
      <c r="B109" s="11" t="str">
        <f>IF(A109="","",'Summary Sheet'!AB109)</f>
        <v/>
      </c>
      <c r="C109" s="10" t="str">
        <f>IF(A109="","",C108+(C108*Assumptions!$B$17))</f>
        <v/>
      </c>
      <c r="D109" s="8" t="str">
        <f>IF(A109="","",D108+(D108*Assumptions!$B$17))</f>
        <v/>
      </c>
      <c r="E109" s="10" t="str">
        <f>IF(A109="","",(('Emissions Factors'!$B$4/'Diesel Hybrid Vehicles'!D109)*(B109*C109))/10^6)</f>
        <v/>
      </c>
    </row>
    <row r="110" spans="1:5" x14ac:dyDescent="0.3">
      <c r="A110" t="str">
        <f>'Emission Assumption Summary'!A110</f>
        <v/>
      </c>
      <c r="B110" s="11" t="str">
        <f>IF(A110="","",'Summary Sheet'!AB110)</f>
        <v/>
      </c>
      <c r="C110" s="10" t="str">
        <f>IF(A110="","",C109+(C109*Assumptions!$B$17))</f>
        <v/>
      </c>
      <c r="D110" s="8" t="str">
        <f>IF(A110="","",D109+(D109*Assumptions!$B$17))</f>
        <v/>
      </c>
      <c r="E110" s="10" t="str">
        <f>IF(A110="","",(('Emissions Factors'!$B$4/'Diesel Hybrid Vehicles'!D110)*(B110*C110))/10^6)</f>
        <v/>
      </c>
    </row>
    <row r="111" spans="1:5" x14ac:dyDescent="0.3">
      <c r="A111" t="str">
        <f>'Emission Assumption Summary'!A111</f>
        <v/>
      </c>
      <c r="B111" s="11" t="str">
        <f>IF(A111="","",'Summary Sheet'!AB111)</f>
        <v/>
      </c>
      <c r="C111" s="10" t="str">
        <f>IF(A111="","",C110+(C110*Assumptions!$B$17))</f>
        <v/>
      </c>
      <c r="D111" s="8" t="str">
        <f>IF(A111="","",D110+(D110*Assumptions!$B$17))</f>
        <v/>
      </c>
      <c r="E111" s="10" t="str">
        <f>IF(A111="","",(('Emissions Factors'!$B$4/'Diesel Hybrid Vehicles'!D111)*(B111*C111))/10^6)</f>
        <v/>
      </c>
    </row>
    <row r="112" spans="1:5" x14ac:dyDescent="0.3">
      <c r="A112" t="str">
        <f>'Emission Assumption Summary'!A112</f>
        <v/>
      </c>
      <c r="B112" s="11" t="str">
        <f>IF(A112="","",'Summary Sheet'!AB112)</f>
        <v/>
      </c>
      <c r="C112" s="10" t="str">
        <f>IF(A112="","",C111+(C111*Assumptions!$B$17))</f>
        <v/>
      </c>
      <c r="D112" s="8" t="str">
        <f>IF(A112="","",D111+(D111*Assumptions!$B$17))</f>
        <v/>
      </c>
      <c r="E112" s="10" t="str">
        <f>IF(A112="","",(('Emissions Factors'!$B$4/'Diesel Hybrid Vehicles'!D112)*(B112*C112))/10^6)</f>
        <v/>
      </c>
    </row>
    <row r="113" spans="1:5" x14ac:dyDescent="0.3">
      <c r="A113" t="str">
        <f>'Emission Assumption Summary'!A113</f>
        <v/>
      </c>
      <c r="B113" s="11" t="str">
        <f>IF(A113="","",'Summary Sheet'!AB113)</f>
        <v/>
      </c>
      <c r="C113" s="10" t="str">
        <f>IF(A113="","",C112+(C112*Assumptions!$B$17))</f>
        <v/>
      </c>
      <c r="D113" s="8" t="str">
        <f>IF(A113="","",D112+(D112*Assumptions!$B$17))</f>
        <v/>
      </c>
      <c r="E113" s="10" t="str">
        <f>IF(A113="","",(('Emissions Factors'!$B$4/'Diesel Hybrid Vehicles'!D113)*(B113*C113))/10^6)</f>
        <v/>
      </c>
    </row>
    <row r="114" spans="1:5" x14ac:dyDescent="0.3">
      <c r="A114" t="str">
        <f>'Emission Assumption Summary'!A114</f>
        <v/>
      </c>
      <c r="B114" s="11" t="str">
        <f>IF(A114="","",'Summary Sheet'!AB114)</f>
        <v/>
      </c>
      <c r="C114" s="10" t="str">
        <f>IF(A114="","",C113+(C113*Assumptions!$B$17))</f>
        <v/>
      </c>
      <c r="D114" s="8" t="str">
        <f>IF(A114="","",D113+(D113*Assumptions!$B$17))</f>
        <v/>
      </c>
      <c r="E114" s="10" t="str">
        <f>IF(A114="","",(('Emissions Factors'!$B$4/'Diesel Hybrid Vehicles'!D114)*(B114*C114))/10^6)</f>
        <v/>
      </c>
    </row>
    <row r="115" spans="1:5" x14ac:dyDescent="0.3">
      <c r="A115" t="str">
        <f>'Emission Assumption Summary'!A115</f>
        <v/>
      </c>
      <c r="B115" s="11" t="str">
        <f>IF(A115="","",'Summary Sheet'!AB115)</f>
        <v/>
      </c>
      <c r="C115" s="10" t="str">
        <f>IF(A115="","",C114+(C114*Assumptions!$B$17))</f>
        <v/>
      </c>
      <c r="D115" s="8" t="str">
        <f>IF(A115="","",D114+(D114*Assumptions!$B$17))</f>
        <v/>
      </c>
      <c r="E115" s="10" t="str">
        <f>IF(A115="","",(('Emissions Factors'!$B$4/'Diesel Hybrid Vehicles'!D115)*(B115*C115))/10^6)</f>
        <v/>
      </c>
    </row>
    <row r="116" spans="1:5" x14ac:dyDescent="0.3">
      <c r="A116" t="str">
        <f>'Emission Assumption Summary'!A116</f>
        <v/>
      </c>
      <c r="B116" s="11" t="str">
        <f>IF(A116="","",'Summary Sheet'!AB116)</f>
        <v/>
      </c>
      <c r="C116" s="10" t="str">
        <f>IF(A116="","",C115+(C115*Assumptions!$B$17))</f>
        <v/>
      </c>
      <c r="D116" s="8" t="str">
        <f>IF(A116="","",D115+(D115*Assumptions!$B$17))</f>
        <v/>
      </c>
      <c r="E116" s="10" t="str">
        <f>IF(A116="","",(('Emissions Factors'!$B$4/'Diesel Hybrid Vehicles'!D116)*(B116*C116))/10^6)</f>
        <v/>
      </c>
    </row>
    <row r="117" spans="1:5" x14ac:dyDescent="0.3">
      <c r="A117" t="str">
        <f>'Emission Assumption Summary'!A117</f>
        <v/>
      </c>
      <c r="B117" s="11" t="str">
        <f>IF(A117="","",'Summary Sheet'!AB117)</f>
        <v/>
      </c>
      <c r="C117" s="10" t="str">
        <f>IF(A117="","",C116+(C116*Assumptions!$B$17))</f>
        <v/>
      </c>
      <c r="D117" s="8" t="str">
        <f>IF(A117="","",D116+(D116*Assumptions!$B$17))</f>
        <v/>
      </c>
      <c r="E117" s="10" t="str">
        <f>IF(A117="","",(('Emissions Factors'!$B$4/'Diesel Hybrid Vehicles'!D117)*(B117*C117))/10^6)</f>
        <v/>
      </c>
    </row>
    <row r="118" spans="1:5" x14ac:dyDescent="0.3">
      <c r="A118" t="str">
        <f>'Emission Assumption Summary'!A118</f>
        <v/>
      </c>
      <c r="B118" s="11" t="str">
        <f>IF(A118="","",'Summary Sheet'!AB118)</f>
        <v/>
      </c>
      <c r="C118" s="10" t="str">
        <f>IF(A118="","",C117+(C117*Assumptions!$B$17))</f>
        <v/>
      </c>
      <c r="D118" s="8" t="str">
        <f>IF(A118="","",D117+(D117*Assumptions!$B$17))</f>
        <v/>
      </c>
      <c r="E118" s="10" t="str">
        <f>IF(A118="","",(('Emissions Factors'!$B$4/'Diesel Hybrid Vehicles'!D118)*(B118*C118))/10^6)</f>
        <v/>
      </c>
    </row>
    <row r="119" spans="1:5" x14ac:dyDescent="0.3">
      <c r="A119" t="str">
        <f>'Emission Assumption Summary'!A119</f>
        <v/>
      </c>
      <c r="B119" s="11" t="str">
        <f>IF(A119="","",'Summary Sheet'!AB119)</f>
        <v/>
      </c>
      <c r="C119" s="10" t="str">
        <f>IF(A119="","",C118+(C118*Assumptions!$B$17))</f>
        <v/>
      </c>
      <c r="D119" s="8" t="str">
        <f>IF(A119="","",D118+(D118*Assumptions!$B$17))</f>
        <v/>
      </c>
      <c r="E119" s="10" t="str">
        <f>IF(A119="","",(('Emissions Factors'!$B$4/'Diesel Hybrid Vehicles'!D119)*(B119*C119))/10^6)</f>
        <v/>
      </c>
    </row>
    <row r="120" spans="1:5" x14ac:dyDescent="0.3">
      <c r="A120" t="str">
        <f>'Emission Assumption Summary'!A120</f>
        <v/>
      </c>
      <c r="B120" s="11" t="str">
        <f>IF(A120="","",'Summary Sheet'!AB120)</f>
        <v/>
      </c>
      <c r="C120" s="10" t="str">
        <f>IF(A120="","",C119+(C119*Assumptions!$B$17))</f>
        <v/>
      </c>
      <c r="D120" s="8" t="str">
        <f>IF(A120="","",D119+(D119*Assumptions!$B$17))</f>
        <v/>
      </c>
      <c r="E120" s="10" t="str">
        <f>IF(A120="","",(('Emissions Factors'!$B$4/'Diesel Hybrid Vehicles'!D120)*(B120*C120))/10^6)</f>
        <v/>
      </c>
    </row>
    <row r="121" spans="1:5" x14ac:dyDescent="0.3">
      <c r="A121" t="str">
        <f>'Emission Assumption Summary'!A121</f>
        <v/>
      </c>
      <c r="B121" s="11" t="str">
        <f>IF(A121="","",'Summary Sheet'!AB121)</f>
        <v/>
      </c>
      <c r="C121" s="10" t="str">
        <f>IF(A121="","",C120+(C120*Assumptions!$B$17))</f>
        <v/>
      </c>
      <c r="D121" s="8" t="str">
        <f>IF(A121="","",D120+(D120*Assumptions!$B$17))</f>
        <v/>
      </c>
      <c r="E121" s="10" t="str">
        <f>IF(A121="","",(('Emissions Factors'!$B$4/'Diesel Hybrid Vehicles'!D121)*(B121*C121))/10^6)</f>
        <v/>
      </c>
    </row>
    <row r="122" spans="1:5" x14ac:dyDescent="0.3">
      <c r="A122" t="str">
        <f>'Emission Assumption Summary'!A122</f>
        <v/>
      </c>
      <c r="B122" s="11" t="str">
        <f>IF(A122="","",'Summary Sheet'!AB122)</f>
        <v/>
      </c>
      <c r="C122" s="10" t="str">
        <f>IF(A122="","",C121+(C121*Assumptions!$B$17))</f>
        <v/>
      </c>
      <c r="D122" s="8" t="str">
        <f>IF(A122="","",D121+(D121*Assumptions!$B$17))</f>
        <v/>
      </c>
      <c r="E122" s="10" t="str">
        <f>IF(A122="","",(('Emissions Factors'!$B$4/'Diesel Hybrid Vehicles'!D122)*(B122*C122))/10^6)</f>
        <v/>
      </c>
    </row>
    <row r="123" spans="1:5" x14ac:dyDescent="0.3">
      <c r="A123" t="str">
        <f>'Emission Assumption Summary'!A123</f>
        <v/>
      </c>
      <c r="B123" s="11" t="str">
        <f>IF(A123="","",'Summary Sheet'!AB123)</f>
        <v/>
      </c>
      <c r="C123" s="10" t="str">
        <f>IF(A123="","",C122+(C122*Assumptions!$B$17))</f>
        <v/>
      </c>
      <c r="D123" s="8" t="str">
        <f>IF(A123="","",D122+(D122*Assumptions!$B$17))</f>
        <v/>
      </c>
      <c r="E123" s="10" t="str">
        <f>IF(A123="","",(('Emissions Factors'!$B$4/'Diesel Hybrid Vehicles'!D123)*(B123*C123))/10^6)</f>
        <v/>
      </c>
    </row>
    <row r="124" spans="1:5" x14ac:dyDescent="0.3">
      <c r="A124" t="str">
        <f>'Emission Assumption Summary'!A124</f>
        <v/>
      </c>
      <c r="B124" s="11" t="str">
        <f>IF(A124="","",'Summary Sheet'!AB124)</f>
        <v/>
      </c>
      <c r="C124" s="10" t="str">
        <f>IF(A124="","",C123+(C123*Assumptions!$B$17))</f>
        <v/>
      </c>
      <c r="D124" s="8" t="str">
        <f>IF(A124="","",D123+(D123*Assumptions!$B$17))</f>
        <v/>
      </c>
      <c r="E124" s="10" t="str">
        <f>IF(A124="","",(('Emissions Factors'!$B$4/'Diesel Hybrid Vehicles'!D124)*(B124*C124))/10^6)</f>
        <v/>
      </c>
    </row>
    <row r="125" spans="1:5" x14ac:dyDescent="0.3">
      <c r="A125" t="str">
        <f>'Emission Assumption Summary'!A125</f>
        <v/>
      </c>
      <c r="B125" s="11" t="str">
        <f>IF(A125="","",'Summary Sheet'!AB125)</f>
        <v/>
      </c>
      <c r="C125" s="10" t="str">
        <f>IF(A125="","",C124+(C124*Assumptions!$B$17))</f>
        <v/>
      </c>
      <c r="D125" s="8" t="str">
        <f>IF(A125="","",D124+(D124*Assumptions!$B$17))</f>
        <v/>
      </c>
      <c r="E125" s="10" t="str">
        <f>IF(A125="","",(('Emissions Factors'!$B$4/'Diesel Hybrid Vehicles'!D125)*(B125*C125))/10^6)</f>
        <v/>
      </c>
    </row>
    <row r="126" spans="1:5" x14ac:dyDescent="0.3">
      <c r="A126" t="str">
        <f>'Emission Assumption Summary'!A126</f>
        <v/>
      </c>
      <c r="B126" s="11" t="str">
        <f>IF(A126="","",'Summary Sheet'!AB126)</f>
        <v/>
      </c>
      <c r="C126" s="10" t="str">
        <f>IF(A126="","",C125+(C125*Assumptions!$B$17))</f>
        <v/>
      </c>
      <c r="D126" s="8" t="str">
        <f>IF(A126="","",D125+(D125*Assumptions!$B$17))</f>
        <v/>
      </c>
      <c r="E126" s="10" t="str">
        <f>IF(A126="","",(('Emissions Factors'!$B$4/'Diesel Hybrid Vehicles'!D126)*(B126*C126))/10^6)</f>
        <v/>
      </c>
    </row>
    <row r="127" spans="1:5" x14ac:dyDescent="0.3">
      <c r="A127" t="str">
        <f>'Emission Assumption Summary'!A127</f>
        <v/>
      </c>
      <c r="B127" s="11" t="str">
        <f>IF(A127="","",'Summary Sheet'!AB127)</f>
        <v/>
      </c>
      <c r="C127" s="10" t="str">
        <f>IF(A127="","",C126+(C126*Assumptions!$B$17))</f>
        <v/>
      </c>
      <c r="D127" s="8" t="str">
        <f>IF(A127="","",D126+(D126*Assumptions!$B$17))</f>
        <v/>
      </c>
      <c r="E127" s="10" t="str">
        <f>IF(A127="","",(('Emissions Factors'!$B$4/'Diesel Hybrid Vehicles'!D127)*(B127*C127))/10^6)</f>
        <v/>
      </c>
    </row>
    <row r="128" spans="1:5" x14ac:dyDescent="0.3">
      <c r="A128" t="str">
        <f>'Emission Assumption Summary'!A128</f>
        <v/>
      </c>
      <c r="B128" s="11" t="str">
        <f>IF(A128="","",'Summary Sheet'!AB128)</f>
        <v/>
      </c>
      <c r="C128" s="10" t="str">
        <f>IF(A128="","",C127+(C127*Assumptions!$B$17))</f>
        <v/>
      </c>
      <c r="D128" s="8" t="str">
        <f>IF(A128="","",D127+(D127*Assumptions!$B$17))</f>
        <v/>
      </c>
      <c r="E128" s="10" t="str">
        <f>IF(A128="","",(('Emissions Factors'!$B$4/'Diesel Hybrid Vehicles'!D128)*(B128*C128))/10^6)</f>
        <v/>
      </c>
    </row>
    <row r="129" spans="1:5" x14ac:dyDescent="0.3">
      <c r="A129" t="str">
        <f>'Emission Assumption Summary'!A129</f>
        <v/>
      </c>
      <c r="B129" s="11" t="str">
        <f>IF(A129="","",'Summary Sheet'!AB129)</f>
        <v/>
      </c>
      <c r="C129" s="10" t="str">
        <f>IF(A129="","",C128+(C128*Assumptions!$B$17))</f>
        <v/>
      </c>
      <c r="D129" s="8" t="str">
        <f>IF(A129="","",D128+(D128*Assumptions!$B$17))</f>
        <v/>
      </c>
      <c r="E129" s="10" t="str">
        <f>IF(A129="","",(('Emissions Factors'!$B$4/'Diesel Hybrid Vehicles'!D129)*(B129*C129))/10^6)</f>
        <v/>
      </c>
    </row>
    <row r="130" spans="1:5" x14ac:dyDescent="0.3">
      <c r="A130" t="str">
        <f>'Emission Assumption Summary'!A130</f>
        <v/>
      </c>
      <c r="B130" s="11" t="str">
        <f>IF(A130="","",'Summary Sheet'!AB130)</f>
        <v/>
      </c>
      <c r="C130" s="10" t="str">
        <f>IF(A130="","",C129+(C129*Assumptions!$B$17))</f>
        <v/>
      </c>
      <c r="D130" s="8" t="str">
        <f>IF(A130="","",D129+(D129*Assumptions!$B$17))</f>
        <v/>
      </c>
      <c r="E130" s="10" t="str">
        <f>IF(A130="","",(('Emissions Factors'!$B$4/'Diesel Hybrid Vehicles'!D130)*(B130*C130))/10^6)</f>
        <v/>
      </c>
    </row>
    <row r="131" spans="1:5" x14ac:dyDescent="0.3">
      <c r="A131" t="str">
        <f>'Emission Assumption Summary'!A131</f>
        <v/>
      </c>
      <c r="B131" s="11" t="str">
        <f>IF(A131="","",'Summary Sheet'!AB131)</f>
        <v/>
      </c>
      <c r="C131" s="10" t="str">
        <f>IF(A131="","",C130+(C130*Assumptions!$B$17))</f>
        <v/>
      </c>
      <c r="D131" s="8" t="str">
        <f>IF(A131="","",D130+(D130*Assumptions!$B$17))</f>
        <v/>
      </c>
      <c r="E131" s="10" t="str">
        <f>IF(A131="","",(('Emissions Factors'!$B$4/'Diesel Hybrid Vehicles'!D131)*(B131*C131))/10^6)</f>
        <v/>
      </c>
    </row>
    <row r="132" spans="1:5" x14ac:dyDescent="0.3">
      <c r="A132" t="str">
        <f>'Emission Assumption Summary'!A132</f>
        <v/>
      </c>
      <c r="B132" s="11" t="str">
        <f>IF(A132="","",'Summary Sheet'!AB132)</f>
        <v/>
      </c>
      <c r="C132" s="10" t="str">
        <f>IF(A132="","",C131+(C131*Assumptions!$B$17))</f>
        <v/>
      </c>
      <c r="D132" s="8" t="str">
        <f>IF(A132="","",D131+(D131*Assumptions!$B$17))</f>
        <v/>
      </c>
      <c r="E132" s="10" t="str">
        <f>IF(A132="","",(('Emissions Factors'!$B$4/'Diesel Hybrid Vehicles'!D132)*(B132*C132))/10^6)</f>
        <v/>
      </c>
    </row>
    <row r="133" spans="1:5" x14ac:dyDescent="0.3">
      <c r="A133" t="str">
        <f>'Emission Assumption Summary'!A133</f>
        <v/>
      </c>
      <c r="B133" s="11" t="str">
        <f>IF(A133="","",'Summary Sheet'!AB133)</f>
        <v/>
      </c>
      <c r="C133" s="10" t="str">
        <f>IF(A133="","",C132+(C132*Assumptions!$B$17))</f>
        <v/>
      </c>
      <c r="D133" s="8" t="str">
        <f>IF(A133="","",D132+(D132*Assumptions!$B$17))</f>
        <v/>
      </c>
      <c r="E133" s="10" t="str">
        <f>IF(A133="","",(('Emissions Factors'!$B$4/'Diesel Hybrid Vehicles'!D133)*(B133*C133))/10^6)</f>
        <v/>
      </c>
    </row>
    <row r="134" spans="1:5" x14ac:dyDescent="0.3">
      <c r="A134" t="str">
        <f>'Emission Assumption Summary'!A134</f>
        <v/>
      </c>
      <c r="B134" s="11" t="str">
        <f>IF(A134="","",'Summary Sheet'!AB134)</f>
        <v/>
      </c>
      <c r="C134" s="10" t="str">
        <f>IF(A134="","",C133+(C133*Assumptions!$B$17))</f>
        <v/>
      </c>
      <c r="D134" s="8" t="str">
        <f>IF(A134="","",D133+(D133*Assumptions!$B$17))</f>
        <v/>
      </c>
      <c r="E134" s="10" t="str">
        <f>IF(A134="","",(('Emissions Factors'!$B$4/'Diesel Hybrid Vehicles'!D134)*(B134*C134))/10^6)</f>
        <v/>
      </c>
    </row>
    <row r="135" spans="1:5" x14ac:dyDescent="0.3">
      <c r="A135" t="str">
        <f>'Emission Assumption Summary'!A135</f>
        <v/>
      </c>
      <c r="B135" s="11" t="str">
        <f>IF(A135="","",'Summary Sheet'!AB135)</f>
        <v/>
      </c>
      <c r="C135" s="10" t="str">
        <f>IF(A135="","",C134+(C134*Assumptions!$B$17))</f>
        <v/>
      </c>
      <c r="D135" s="8" t="str">
        <f>IF(A135="","",D134+(D134*Assumptions!$B$17))</f>
        <v/>
      </c>
      <c r="E135" s="10" t="str">
        <f>IF(A135="","",(('Emissions Factors'!$B$4/'Diesel Hybrid Vehicles'!D135)*(B135*C135))/10^6)</f>
        <v/>
      </c>
    </row>
    <row r="136" spans="1:5" x14ac:dyDescent="0.3">
      <c r="A136" t="str">
        <f>'Emission Assumption Summary'!A136</f>
        <v/>
      </c>
      <c r="B136" s="11" t="str">
        <f>IF(A136="","",'Summary Sheet'!AB136)</f>
        <v/>
      </c>
      <c r="C136" s="10" t="str">
        <f>IF(A136="","",C135+(C135*Assumptions!$B$17))</f>
        <v/>
      </c>
      <c r="D136" s="8" t="str">
        <f>IF(A136="","",D135+(D135*Assumptions!$B$17))</f>
        <v/>
      </c>
      <c r="E136" s="10" t="str">
        <f>IF(A136="","",(('Emissions Factors'!$B$4/'Diesel Hybrid Vehicles'!D136)*(B136*C136))/10^6)</f>
        <v/>
      </c>
    </row>
    <row r="137" spans="1:5" x14ac:dyDescent="0.3">
      <c r="A137" t="str">
        <f>'Emission Assumption Summary'!A137</f>
        <v/>
      </c>
      <c r="B137" s="11" t="str">
        <f>IF(A137="","",'Summary Sheet'!AB137)</f>
        <v/>
      </c>
      <c r="C137" s="10" t="str">
        <f>IF(A137="","",C136+(C136*Assumptions!$B$17))</f>
        <v/>
      </c>
      <c r="D137" s="8" t="str">
        <f>IF(A137="","",D136+(D136*Assumptions!$B$17))</f>
        <v/>
      </c>
      <c r="E137" s="10" t="str">
        <f>IF(A137="","",(('Emissions Factors'!$B$4/'Diesel Hybrid Vehicles'!D137)*(B137*C137))/10^6)</f>
        <v/>
      </c>
    </row>
    <row r="138" spans="1:5" x14ac:dyDescent="0.3">
      <c r="A138" t="str">
        <f>'Emission Assumption Summary'!A138</f>
        <v/>
      </c>
      <c r="B138" s="11" t="str">
        <f>IF(A138="","",'Summary Sheet'!AB138)</f>
        <v/>
      </c>
      <c r="C138" s="10" t="str">
        <f>IF(A138="","",C137+(C137*Assumptions!$B$17))</f>
        <v/>
      </c>
      <c r="D138" s="8" t="str">
        <f>IF(A138="","",D137+(D137*Assumptions!$B$17))</f>
        <v/>
      </c>
      <c r="E138" s="10" t="str">
        <f>IF(A138="","",(('Emissions Factors'!$B$4/'Diesel Hybrid Vehicles'!D138)*(B138*C138))/10^6)</f>
        <v/>
      </c>
    </row>
    <row r="139" spans="1:5" x14ac:dyDescent="0.3">
      <c r="A139" t="str">
        <f>'Emission Assumption Summary'!A139</f>
        <v/>
      </c>
      <c r="B139" s="11" t="str">
        <f>IF(A139="","",'Summary Sheet'!AB139)</f>
        <v/>
      </c>
      <c r="C139" s="10" t="str">
        <f>IF(A139="","",C138+(C138*Assumptions!$B$17))</f>
        <v/>
      </c>
      <c r="D139" s="8" t="str">
        <f>IF(A139="","",D138+(D138*Assumptions!$B$17))</f>
        <v/>
      </c>
      <c r="E139" s="10" t="str">
        <f>IF(A139="","",(('Emissions Factors'!$B$4/'Diesel Hybrid Vehicles'!D139)*(B139*C139))/10^6)</f>
        <v/>
      </c>
    </row>
    <row r="140" spans="1:5" x14ac:dyDescent="0.3">
      <c r="A140" t="str">
        <f>'Emission Assumption Summary'!A140</f>
        <v/>
      </c>
      <c r="B140" s="11" t="str">
        <f>IF(A140="","",'Summary Sheet'!AB140)</f>
        <v/>
      </c>
      <c r="C140" s="10" t="str">
        <f>IF(A140="","",C139+(C139*Assumptions!$B$17))</f>
        <v/>
      </c>
      <c r="D140" s="8" t="str">
        <f>IF(A140="","",D139+(D139*Assumptions!$B$17))</f>
        <v/>
      </c>
      <c r="E140" s="10" t="str">
        <f>IF(A140="","",(('Emissions Factors'!$B$4/'Diesel Hybrid Vehicles'!D140)*(B140*C140))/10^6)</f>
        <v/>
      </c>
    </row>
    <row r="141" spans="1:5" x14ac:dyDescent="0.3">
      <c r="A141" t="str">
        <f>'Emission Assumption Summary'!A141</f>
        <v/>
      </c>
      <c r="B141" s="11" t="str">
        <f>IF(A141="","",'Summary Sheet'!AB141)</f>
        <v/>
      </c>
      <c r="C141" s="10" t="str">
        <f>IF(A141="","",C140+(C140*Assumptions!$B$17))</f>
        <v/>
      </c>
      <c r="D141" s="8" t="str">
        <f>IF(A141="","",D140+(D140*Assumptions!$B$17))</f>
        <v/>
      </c>
      <c r="E141" s="10" t="str">
        <f>IF(A141="","",(('Emissions Factors'!$B$4/'Diesel Hybrid Vehicles'!D141)*(B141*C141))/10^6)</f>
        <v/>
      </c>
    </row>
    <row r="142" spans="1:5" x14ac:dyDescent="0.3">
      <c r="A142" t="str">
        <f>'Emission Assumption Summary'!A142</f>
        <v/>
      </c>
      <c r="B142" s="11" t="str">
        <f>IF(A142="","",'Summary Sheet'!AB142)</f>
        <v/>
      </c>
      <c r="C142" s="10" t="str">
        <f>IF(A142="","",C141+(C141*Assumptions!$B$17))</f>
        <v/>
      </c>
      <c r="D142" s="8" t="str">
        <f>IF(A142="","",D141+(D141*Assumptions!$B$17))</f>
        <v/>
      </c>
      <c r="E142" s="10" t="str">
        <f>IF(A142="","",(('Emissions Factors'!$B$4/'Diesel Hybrid Vehicles'!D142)*(B142*C142))/10^6)</f>
        <v/>
      </c>
    </row>
    <row r="143" spans="1:5" x14ac:dyDescent="0.3">
      <c r="A143" t="str">
        <f>'Emission Assumption Summary'!A143</f>
        <v/>
      </c>
      <c r="B143" s="11" t="str">
        <f>IF(A143="","",'Summary Sheet'!AB143)</f>
        <v/>
      </c>
      <c r="C143" s="10" t="str">
        <f>IF(A143="","",C142+(C142*Assumptions!$B$17))</f>
        <v/>
      </c>
      <c r="D143" s="8" t="str">
        <f>IF(A143="","",D142+(D142*Assumptions!$B$17))</f>
        <v/>
      </c>
      <c r="E143" s="10" t="str">
        <f>IF(A143="","",(('Emissions Factors'!$B$4/'Diesel Hybrid Vehicles'!D143)*(B143*C143))/10^6)</f>
        <v/>
      </c>
    </row>
    <row r="144" spans="1:5" x14ac:dyDescent="0.3">
      <c r="A144" t="str">
        <f>'Emission Assumption Summary'!A144</f>
        <v/>
      </c>
      <c r="B144" s="11" t="str">
        <f>IF(A144="","",'Summary Sheet'!AB144)</f>
        <v/>
      </c>
      <c r="C144" s="10" t="str">
        <f>IF(A144="","",C143+(C143*Assumptions!$B$17))</f>
        <v/>
      </c>
      <c r="D144" s="8" t="str">
        <f>IF(A144="","",D143+(D143*Assumptions!$B$17))</f>
        <v/>
      </c>
      <c r="E144" s="10" t="str">
        <f>IF(A144="","",(('Emissions Factors'!$B$4/'Diesel Hybrid Vehicles'!D144)*(B144*C144))/10^6)</f>
        <v/>
      </c>
    </row>
    <row r="145" spans="1:5" x14ac:dyDescent="0.3">
      <c r="A145" t="str">
        <f>'Emission Assumption Summary'!A145</f>
        <v/>
      </c>
      <c r="B145" s="11" t="str">
        <f>IF(A145="","",'Summary Sheet'!AB145)</f>
        <v/>
      </c>
      <c r="C145" s="10" t="str">
        <f>IF(A145="","",C144+(C144*Assumptions!$B$17))</f>
        <v/>
      </c>
      <c r="D145" s="8" t="str">
        <f>IF(A145="","",D144+(D144*Assumptions!$B$17))</f>
        <v/>
      </c>
      <c r="E145" s="10" t="str">
        <f>IF(A145="","",(('Emissions Factors'!$B$4/'Diesel Hybrid Vehicles'!D145)*(B145*C145))/10^6)</f>
        <v/>
      </c>
    </row>
    <row r="146" spans="1:5" x14ac:dyDescent="0.3">
      <c r="A146" t="str">
        <f>'Emission Assumption Summary'!A146</f>
        <v/>
      </c>
      <c r="B146" s="11" t="str">
        <f>IF(A146="","",'Summary Sheet'!AB146)</f>
        <v/>
      </c>
      <c r="C146" s="10" t="str">
        <f>IF(A146="","",C145+(C145*Assumptions!$B$17))</f>
        <v/>
      </c>
      <c r="D146" s="8" t="str">
        <f>IF(A146="","",D145+(D145*Assumptions!$B$17))</f>
        <v/>
      </c>
      <c r="E146" s="10" t="str">
        <f>IF(A146="","",(('Emissions Factors'!$B$4/'Diesel Hybrid Vehicles'!D146)*(B146*C146))/10^6)</f>
        <v/>
      </c>
    </row>
    <row r="147" spans="1:5" x14ac:dyDescent="0.3">
      <c r="A147" t="str">
        <f>'Emission Assumption Summary'!A147</f>
        <v/>
      </c>
      <c r="B147" s="11" t="str">
        <f>IF(A147="","",'Summary Sheet'!AB147)</f>
        <v/>
      </c>
      <c r="C147" s="10" t="str">
        <f>IF(A147="","",C146+(C146*Assumptions!$B$17))</f>
        <v/>
      </c>
      <c r="D147" s="8" t="str">
        <f>IF(A147="","",D146+(D146*Assumptions!$B$17))</f>
        <v/>
      </c>
      <c r="E147" s="10" t="str">
        <f>IF(A147="","",(('Emissions Factors'!$B$4/'Diesel Hybrid Vehicles'!D147)*(B147*C147))/10^6)</f>
        <v/>
      </c>
    </row>
    <row r="148" spans="1:5" x14ac:dyDescent="0.3">
      <c r="A148" t="str">
        <f>'Emission Assumption Summary'!A148</f>
        <v/>
      </c>
      <c r="B148" s="11" t="str">
        <f>IF(A148="","",'Summary Sheet'!AB148)</f>
        <v/>
      </c>
      <c r="C148" s="10" t="str">
        <f>IF(A148="","",C147+(C147*Assumptions!$B$17))</f>
        <v/>
      </c>
      <c r="D148" s="8" t="str">
        <f>IF(A148="","",D147+(D147*Assumptions!$B$17))</f>
        <v/>
      </c>
      <c r="E148" s="10" t="str">
        <f>IF(A148="","",(('Emissions Factors'!$B$4/'Diesel Hybrid Vehicles'!D148)*(B148*C148))/10^6)</f>
        <v/>
      </c>
    </row>
    <row r="149" spans="1:5" x14ac:dyDescent="0.3">
      <c r="A149" t="str">
        <f>'Emission Assumption Summary'!A149</f>
        <v/>
      </c>
      <c r="B149" s="11" t="str">
        <f>IF(A149="","",'Summary Sheet'!AB149)</f>
        <v/>
      </c>
      <c r="C149" s="10" t="str">
        <f>IF(A149="","",C148+(C148*Assumptions!$B$17))</f>
        <v/>
      </c>
      <c r="D149" s="8" t="str">
        <f>IF(A149="","",D148+(D148*Assumptions!$B$17))</f>
        <v/>
      </c>
      <c r="E149" s="10" t="str">
        <f>IF(A149="","",(('Emissions Factors'!$B$4/'Diesel Hybrid Vehicles'!D149)*(B149*C149))/10^6)</f>
        <v/>
      </c>
    </row>
    <row r="150" spans="1:5" x14ac:dyDescent="0.3">
      <c r="A150" t="str">
        <f>'Emission Assumption Summary'!A150</f>
        <v/>
      </c>
      <c r="B150" s="11" t="str">
        <f>IF(A150="","",'Summary Sheet'!AB150)</f>
        <v/>
      </c>
      <c r="C150" s="10" t="str">
        <f>IF(A150="","",C149+(C149*Assumptions!$B$17))</f>
        <v/>
      </c>
      <c r="D150" s="8" t="str">
        <f>IF(A150="","",D149+(D149*Assumptions!$B$17))</f>
        <v/>
      </c>
      <c r="E150" s="10" t="str">
        <f>IF(A150="","",(('Emissions Factors'!$B$4/'Diesel Hybrid Vehicles'!D150)*(B150*C150))/10^6)</f>
        <v/>
      </c>
    </row>
    <row r="151" spans="1:5" x14ac:dyDescent="0.3">
      <c r="A151" t="str">
        <f>'Emission Assumption Summary'!A151</f>
        <v/>
      </c>
      <c r="B151" s="11" t="str">
        <f>IF(A151="","",'Summary Sheet'!AB151)</f>
        <v/>
      </c>
      <c r="C151" s="10" t="str">
        <f>IF(A151="","",C150+(C150*Assumptions!$B$17))</f>
        <v/>
      </c>
      <c r="D151" s="8" t="str">
        <f>IF(A151="","",D150+(D150*Assumptions!$B$17))</f>
        <v/>
      </c>
      <c r="E151" s="10" t="str">
        <f>IF(A151="","",(('Emissions Factors'!$B$4/'Diesel Hybrid Vehicles'!D151)*(B151*C151))/10^6)</f>
        <v/>
      </c>
    </row>
    <row r="152" spans="1:5" x14ac:dyDescent="0.3">
      <c r="A152" t="str">
        <f>'Emission Assumption Summary'!A152</f>
        <v/>
      </c>
      <c r="B152" s="11" t="str">
        <f>IF(A152="","",'Summary Sheet'!AB152)</f>
        <v/>
      </c>
      <c r="C152" s="10" t="str">
        <f>IF(A152="","",C151+(C151*Assumptions!$B$17))</f>
        <v/>
      </c>
      <c r="D152" s="8" t="str">
        <f>IF(A152="","",D151+(D151*Assumptions!$B$17))</f>
        <v/>
      </c>
      <c r="E152" s="10" t="str">
        <f>IF(A152="","",(('Emissions Factors'!$B$4/'Diesel Hybrid Vehicles'!D152)*(B152*C152))/10^6)</f>
        <v/>
      </c>
    </row>
    <row r="153" spans="1:5" x14ac:dyDescent="0.3">
      <c r="A153" t="str">
        <f>'Emission Assumption Summary'!A153</f>
        <v/>
      </c>
      <c r="B153" s="11" t="str">
        <f>IF(A153="","",'Summary Sheet'!AB153)</f>
        <v/>
      </c>
      <c r="C153" s="10" t="str">
        <f>IF(A153="","",C152+(C152*Assumptions!$B$17))</f>
        <v/>
      </c>
      <c r="D153" s="8" t="str">
        <f>IF(A153="","",D152+(D152*Assumptions!$B$17))</f>
        <v/>
      </c>
      <c r="E153" s="10" t="str">
        <f>IF(A153="","",(('Emissions Factors'!$B$4/'Diesel Hybrid Vehicles'!D153)*(B153*C153))/10^6)</f>
        <v/>
      </c>
    </row>
    <row r="154" spans="1:5" x14ac:dyDescent="0.3">
      <c r="A154" t="str">
        <f>'Emission Assumption Summary'!A154</f>
        <v/>
      </c>
      <c r="B154" s="11" t="str">
        <f>IF(A154="","",'Summary Sheet'!AB154)</f>
        <v/>
      </c>
      <c r="C154" s="10" t="str">
        <f>IF(A154="","",C153+(C153*Assumptions!$B$17))</f>
        <v/>
      </c>
      <c r="D154" s="8" t="str">
        <f>IF(A154="","",D153+(D153*Assumptions!$B$17))</f>
        <v/>
      </c>
      <c r="E154" s="10" t="str">
        <f>IF(A154="","",(('Emissions Factors'!$B$4/'Diesel Hybrid Vehicles'!D154)*(B154*C154))/10^6)</f>
        <v/>
      </c>
    </row>
    <row r="155" spans="1:5" x14ac:dyDescent="0.3">
      <c r="A155" t="str">
        <f>'Emission Assumption Summary'!A155</f>
        <v/>
      </c>
      <c r="B155" s="11" t="str">
        <f>IF(A155="","",'Summary Sheet'!AB155)</f>
        <v/>
      </c>
      <c r="C155" s="10" t="str">
        <f>IF(A155="","",C154+(C154*Assumptions!$B$17))</f>
        <v/>
      </c>
      <c r="D155" s="8" t="str">
        <f>IF(A155="","",D154+(D154*Assumptions!$B$17))</f>
        <v/>
      </c>
      <c r="E155" s="10" t="str">
        <f>IF(A155="","",(('Emissions Factors'!$B$4/'Diesel Hybrid Vehicles'!D155)*(B155*C155))/10^6)</f>
        <v/>
      </c>
    </row>
    <row r="156" spans="1:5" x14ac:dyDescent="0.3">
      <c r="A156" t="str">
        <f>'Emission Assumption Summary'!A156</f>
        <v/>
      </c>
      <c r="B156" s="11" t="str">
        <f>IF(A156="","",'Summary Sheet'!AB156)</f>
        <v/>
      </c>
      <c r="C156" s="10" t="str">
        <f>IF(A156="","",C155+(C155*Assumptions!$B$17))</f>
        <v/>
      </c>
      <c r="D156" s="8" t="str">
        <f>IF(A156="","",D155+(D155*Assumptions!$B$17))</f>
        <v/>
      </c>
      <c r="E156" s="10" t="str">
        <f>IF(A156="","",(('Emissions Factors'!$B$4/'Diesel Hybrid Vehicles'!D156)*(B156*C156))/10^6)</f>
        <v/>
      </c>
    </row>
    <row r="157" spans="1:5" x14ac:dyDescent="0.3">
      <c r="A157" t="str">
        <f>'Emission Assumption Summary'!A157</f>
        <v/>
      </c>
      <c r="B157" s="11" t="str">
        <f>IF(A157="","",'Summary Sheet'!AB157)</f>
        <v/>
      </c>
      <c r="C157" s="10" t="str">
        <f>IF(A157="","",C156+(C156*Assumptions!$B$17))</f>
        <v/>
      </c>
      <c r="D157" s="8" t="str">
        <f>IF(A157="","",D156+(D156*Assumptions!$B$17))</f>
        <v/>
      </c>
      <c r="E157" s="10" t="str">
        <f>IF(A157="","",(('Emissions Factors'!$B$4/'Diesel Hybrid Vehicles'!D157)*(B157*C157))/10^6)</f>
        <v/>
      </c>
    </row>
    <row r="158" spans="1:5" x14ac:dyDescent="0.3">
      <c r="A158" t="str">
        <f>'Emission Assumption Summary'!A158</f>
        <v/>
      </c>
      <c r="B158" s="11" t="str">
        <f>IF(A158="","",'Summary Sheet'!AB158)</f>
        <v/>
      </c>
      <c r="C158" s="10" t="str">
        <f>IF(A158="","",C157+(C157*Assumptions!$B$17))</f>
        <v/>
      </c>
      <c r="D158" s="8" t="str">
        <f>IF(A158="","",D157+(D157*Assumptions!$B$17))</f>
        <v/>
      </c>
      <c r="E158" s="10" t="str">
        <f>IF(A158="","",(('Emissions Factors'!$B$4/'Diesel Hybrid Vehicles'!D158)*(B158*C158))/10^6)</f>
        <v/>
      </c>
    </row>
    <row r="159" spans="1:5" x14ac:dyDescent="0.3">
      <c r="A159" t="str">
        <f>'Emission Assumption Summary'!A159</f>
        <v/>
      </c>
      <c r="B159" s="11" t="str">
        <f>IF(A159="","",'Summary Sheet'!AB159)</f>
        <v/>
      </c>
      <c r="C159" s="10" t="str">
        <f>IF(A159="","",C158+(C158*Assumptions!$B$17))</f>
        <v/>
      </c>
      <c r="D159" s="8" t="str">
        <f>IF(A159="","",D158+(D158*Assumptions!$B$17))</f>
        <v/>
      </c>
      <c r="E159" s="10" t="str">
        <f>IF(A159="","",(('Emissions Factors'!$B$4/'Diesel Hybrid Vehicles'!D159)*(B159*C159))/10^6)</f>
        <v/>
      </c>
    </row>
    <row r="160" spans="1:5" x14ac:dyDescent="0.3">
      <c r="A160" t="str">
        <f>'Emission Assumption Summary'!A160</f>
        <v/>
      </c>
      <c r="B160" s="11" t="str">
        <f>IF(A160="","",'Summary Sheet'!AB160)</f>
        <v/>
      </c>
      <c r="C160" s="10" t="str">
        <f>IF(A160="","",C159+(C159*Assumptions!$B$17))</f>
        <v/>
      </c>
      <c r="D160" s="8" t="str">
        <f>IF(A160="","",D159+(D159*Assumptions!$B$17))</f>
        <v/>
      </c>
      <c r="E160" s="10" t="str">
        <f>IF(A160="","",(('Emissions Factors'!$B$4/'Diesel Hybrid Vehicles'!D160)*(B160*C160))/10^6)</f>
        <v/>
      </c>
    </row>
    <row r="161" spans="1:5" x14ac:dyDescent="0.3">
      <c r="A161" t="str">
        <f>'Emission Assumption Summary'!A161</f>
        <v/>
      </c>
      <c r="B161" s="11" t="str">
        <f>IF(A161="","",'Summary Sheet'!AB161)</f>
        <v/>
      </c>
      <c r="C161" s="10" t="str">
        <f>IF(A161="","",C160+(C160*Assumptions!$B$17))</f>
        <v/>
      </c>
      <c r="D161" s="8" t="str">
        <f>IF(A161="","",D160+(D160*Assumptions!$B$17))</f>
        <v/>
      </c>
      <c r="E161" s="10" t="str">
        <f>IF(A161="","",(('Emissions Factors'!$B$4/'Diesel Hybrid Vehicles'!D161)*(B161*C161))/10^6)</f>
        <v/>
      </c>
    </row>
    <row r="162" spans="1:5" x14ac:dyDescent="0.3">
      <c r="A162" t="str">
        <f>'Emission Assumption Summary'!A162</f>
        <v/>
      </c>
      <c r="B162" s="11" t="str">
        <f>IF(A162="","",'Summary Sheet'!AB162)</f>
        <v/>
      </c>
      <c r="C162" s="10" t="str">
        <f>IF(A162="","",C161+(C161*Assumptions!$B$17))</f>
        <v/>
      </c>
      <c r="D162" s="8" t="str">
        <f>IF(A162="","",D161+(D161*Assumptions!$B$17))</f>
        <v/>
      </c>
      <c r="E162" s="10" t="str">
        <f>IF(A162="","",(('Emissions Factors'!$B$4/'Diesel Hybrid Vehicles'!D162)*(B162*C162))/10^6)</f>
        <v/>
      </c>
    </row>
    <row r="163" spans="1:5" x14ac:dyDescent="0.3">
      <c r="A163" t="str">
        <f>'Emission Assumption Summary'!A163</f>
        <v/>
      </c>
      <c r="B163" s="11" t="str">
        <f>IF(A163="","",'Summary Sheet'!AB163)</f>
        <v/>
      </c>
      <c r="C163" s="10" t="str">
        <f>IF(A163="","",C162+(C162*Assumptions!$B$17))</f>
        <v/>
      </c>
      <c r="D163" s="8" t="str">
        <f>IF(A163="","",D162+(D162*Assumptions!$B$17))</f>
        <v/>
      </c>
      <c r="E163" s="10" t="str">
        <f>IF(A163="","",(('Emissions Factors'!$B$4/'Diesel Hybrid Vehicles'!D163)*(B163*C163))/10^6)</f>
        <v/>
      </c>
    </row>
    <row r="164" spans="1:5" x14ac:dyDescent="0.3">
      <c r="A164" t="str">
        <f>'Emission Assumption Summary'!A164</f>
        <v/>
      </c>
      <c r="B164" s="11" t="str">
        <f>IF(A164="","",'Summary Sheet'!AB164)</f>
        <v/>
      </c>
      <c r="C164" s="10" t="str">
        <f>IF(A164="","",C163+(C163*Assumptions!$B$17))</f>
        <v/>
      </c>
      <c r="D164" s="8" t="str">
        <f>IF(A164="","",D163+(D163*Assumptions!$B$17))</f>
        <v/>
      </c>
      <c r="E164" s="10" t="str">
        <f>IF(A164="","",(('Emissions Factors'!$B$4/'Diesel Hybrid Vehicles'!D164)*(B164*C164))/10^6)</f>
        <v/>
      </c>
    </row>
    <row r="165" spans="1:5" x14ac:dyDescent="0.3">
      <c r="A165" t="str">
        <f>'Emission Assumption Summary'!A165</f>
        <v/>
      </c>
      <c r="B165" s="11" t="str">
        <f>IF(A165="","",'Summary Sheet'!AB165)</f>
        <v/>
      </c>
      <c r="C165" s="10" t="str">
        <f>IF(A165="","",C164+(C164*Assumptions!$B$17))</f>
        <v/>
      </c>
      <c r="D165" s="8" t="str">
        <f>IF(A165="","",D164+(D164*Assumptions!$B$17))</f>
        <v/>
      </c>
      <c r="E165" s="10" t="str">
        <f>IF(A165="","",(('Emissions Factors'!$B$4/'Diesel Hybrid Vehicles'!D165)*(B165*C165))/10^6)</f>
        <v/>
      </c>
    </row>
    <row r="166" spans="1:5" x14ac:dyDescent="0.3">
      <c r="A166" t="str">
        <f>'Emission Assumption Summary'!A166</f>
        <v/>
      </c>
      <c r="B166" s="11" t="str">
        <f>IF(A166="","",'Summary Sheet'!AB166)</f>
        <v/>
      </c>
      <c r="C166" s="10" t="str">
        <f>IF(A166="","",C165+(C165*Assumptions!$B$17))</f>
        <v/>
      </c>
      <c r="D166" s="8" t="str">
        <f>IF(A166="","",D165+(D165*Assumptions!$B$17))</f>
        <v/>
      </c>
      <c r="E166" s="10" t="str">
        <f>IF(A166="","",(('Emissions Factors'!$B$4/'Diesel Hybrid Vehicles'!D166)*(B166*C166))/10^6)</f>
        <v/>
      </c>
    </row>
    <row r="167" spans="1:5" x14ac:dyDescent="0.3">
      <c r="A167" t="str">
        <f>'Emission Assumption Summary'!A167</f>
        <v/>
      </c>
      <c r="B167" s="11" t="str">
        <f>IF(A167="","",'Summary Sheet'!AB167)</f>
        <v/>
      </c>
      <c r="C167" s="10" t="str">
        <f>IF(A167="","",C166+(C166*Assumptions!$B$17))</f>
        <v/>
      </c>
      <c r="D167" s="8" t="str">
        <f>IF(A167="","",D166+(D166*Assumptions!$B$17))</f>
        <v/>
      </c>
      <c r="E167" s="10" t="str">
        <f>IF(A167="","",(('Emissions Factors'!$B$4/'Diesel Hybrid Vehicles'!D167)*(B167*C167))/10^6)</f>
        <v/>
      </c>
    </row>
    <row r="168" spans="1:5" x14ac:dyDescent="0.3">
      <c r="A168" t="str">
        <f>'Emission Assumption Summary'!A168</f>
        <v/>
      </c>
      <c r="B168" s="11" t="str">
        <f>IF(A168="","",'Summary Sheet'!AB168)</f>
        <v/>
      </c>
      <c r="C168" s="10" t="str">
        <f>IF(A168="","",C167+(C167*Assumptions!$B$17))</f>
        <v/>
      </c>
      <c r="D168" s="8" t="str">
        <f>IF(A168="","",D167+(D167*Assumptions!$B$17))</f>
        <v/>
      </c>
      <c r="E168" s="10" t="str">
        <f>IF(A168="","",(('Emissions Factors'!$B$4/'Diesel Hybrid Vehicles'!D168)*(B168*C168))/10^6)</f>
        <v/>
      </c>
    </row>
    <row r="169" spans="1:5" x14ac:dyDescent="0.3">
      <c r="A169" t="str">
        <f>'Emission Assumption Summary'!A169</f>
        <v/>
      </c>
      <c r="B169" s="11" t="str">
        <f>IF(A169="","",'Summary Sheet'!AB169)</f>
        <v/>
      </c>
      <c r="C169" s="10" t="str">
        <f>IF(A169="","",C168+(C168*Assumptions!$B$17))</f>
        <v/>
      </c>
      <c r="D169" s="8" t="str">
        <f>IF(A169="","",D168+(D168*Assumptions!$B$17))</f>
        <v/>
      </c>
      <c r="E169" s="10" t="str">
        <f>IF(A169="","",(('Emissions Factors'!$B$4/'Diesel Hybrid Vehicles'!D169)*(B169*C169))/10^6)</f>
        <v/>
      </c>
    </row>
    <row r="170" spans="1:5" x14ac:dyDescent="0.3">
      <c r="A170" t="str">
        <f>'Emission Assumption Summary'!A170</f>
        <v/>
      </c>
      <c r="B170" s="11" t="str">
        <f>IF(A170="","",'Summary Sheet'!AB170)</f>
        <v/>
      </c>
      <c r="C170" s="10" t="str">
        <f>IF(A170="","",C169+(C169*Assumptions!$B$17))</f>
        <v/>
      </c>
      <c r="D170" s="8" t="str">
        <f>IF(A170="","",D169+(D169*Assumptions!$B$17))</f>
        <v/>
      </c>
      <c r="E170" s="10" t="str">
        <f>IF(A170="","",(('Emissions Factors'!$B$4/'Diesel Hybrid Vehicles'!D170)*(B170*C170))/10^6)</f>
        <v/>
      </c>
    </row>
    <row r="171" spans="1:5" x14ac:dyDescent="0.3">
      <c r="A171" t="str">
        <f>'Emission Assumption Summary'!A171</f>
        <v/>
      </c>
      <c r="B171" s="11" t="str">
        <f>IF(A171="","",'Summary Sheet'!AB171)</f>
        <v/>
      </c>
      <c r="C171" s="10" t="str">
        <f>IF(A171="","",C170+(C170*Assumptions!$B$17))</f>
        <v/>
      </c>
      <c r="D171" s="8" t="str">
        <f>IF(A171="","",D170+(D170*Assumptions!$B$17))</f>
        <v/>
      </c>
      <c r="E171" s="10" t="str">
        <f>IF(A171="","",(('Emissions Factors'!$B$4/'Diesel Hybrid Vehicles'!D171)*(B171*C171))/10^6)</f>
        <v/>
      </c>
    </row>
    <row r="172" spans="1:5" x14ac:dyDescent="0.3">
      <c r="A172" t="str">
        <f>'Emission Assumption Summary'!A172</f>
        <v/>
      </c>
      <c r="B172" s="11" t="str">
        <f>IF(A172="","",'Summary Sheet'!AB172)</f>
        <v/>
      </c>
      <c r="C172" s="10" t="str">
        <f>IF(A172="","",C171+(C171*Assumptions!$B$17))</f>
        <v/>
      </c>
      <c r="D172" s="8" t="str">
        <f>IF(A172="","",D171+(D171*Assumptions!$B$17))</f>
        <v/>
      </c>
      <c r="E172" s="10" t="str">
        <f>IF(A172="","",(('Emissions Factors'!$B$4/'Diesel Hybrid Vehicles'!D172)*(B172*C172))/10^6)</f>
        <v/>
      </c>
    </row>
    <row r="173" spans="1:5" x14ac:dyDescent="0.3">
      <c r="A173" t="str">
        <f>'Emission Assumption Summary'!A173</f>
        <v/>
      </c>
      <c r="B173" s="11" t="str">
        <f>IF(A173="","",'Summary Sheet'!AB173)</f>
        <v/>
      </c>
      <c r="C173" s="10" t="str">
        <f>IF(A173="","",C172+(C172*Assumptions!$B$17))</f>
        <v/>
      </c>
      <c r="D173" s="8" t="str">
        <f>IF(A173="","",D172+(D172*Assumptions!$B$17))</f>
        <v/>
      </c>
      <c r="E173" s="10" t="str">
        <f>IF(A173="","",(('Emissions Factors'!$B$4/'Diesel Hybrid Vehicles'!D173)*(B173*C173))/10^6)</f>
        <v/>
      </c>
    </row>
    <row r="174" spans="1:5" x14ac:dyDescent="0.3">
      <c r="A174" t="str">
        <f>'Emission Assumption Summary'!A174</f>
        <v/>
      </c>
      <c r="B174" s="11" t="str">
        <f>IF(A174="","",'Summary Sheet'!AB174)</f>
        <v/>
      </c>
      <c r="C174" s="10" t="str">
        <f>IF(A174="","",C173+(C173*Assumptions!$B$17))</f>
        <v/>
      </c>
      <c r="D174" s="8" t="str">
        <f>IF(A174="","",D173+(D173*Assumptions!$B$17))</f>
        <v/>
      </c>
      <c r="E174" s="10" t="str">
        <f>IF(A174="","",(('Emissions Factors'!$B$4/'Diesel Hybrid Vehicles'!D174)*(B174*C174))/10^6)</f>
        <v/>
      </c>
    </row>
    <row r="175" spans="1:5" x14ac:dyDescent="0.3">
      <c r="A175" t="str">
        <f>'Emission Assumption Summary'!A175</f>
        <v/>
      </c>
      <c r="B175" s="11" t="str">
        <f>IF(A175="","",'Summary Sheet'!AB175)</f>
        <v/>
      </c>
      <c r="C175" s="10" t="str">
        <f>IF(A175="","",C174+(C174*Assumptions!$B$17))</f>
        <v/>
      </c>
      <c r="D175" s="8" t="str">
        <f>IF(A175="","",D174+(D174*Assumptions!$B$17))</f>
        <v/>
      </c>
      <c r="E175" s="10" t="str">
        <f>IF(A175="","",(('Emissions Factors'!$B$4/'Diesel Hybrid Vehicles'!D175)*(B175*C175))/10^6)</f>
        <v/>
      </c>
    </row>
    <row r="176" spans="1:5" x14ac:dyDescent="0.3">
      <c r="A176" t="str">
        <f>'Emission Assumption Summary'!A176</f>
        <v/>
      </c>
      <c r="B176" s="11" t="str">
        <f>IF(A176="","",'Summary Sheet'!AB176)</f>
        <v/>
      </c>
      <c r="C176" s="10" t="str">
        <f>IF(A176="","",C175+(C175*Assumptions!$B$17))</f>
        <v/>
      </c>
      <c r="D176" s="8" t="str">
        <f>IF(A176="","",D175+(D175*Assumptions!$B$17))</f>
        <v/>
      </c>
      <c r="E176" s="10" t="str">
        <f>IF(A176="","",(('Emissions Factors'!$B$4/'Diesel Hybrid Vehicles'!D176)*(B176*C176))/10^6)</f>
        <v/>
      </c>
    </row>
    <row r="177" spans="1:5" x14ac:dyDescent="0.3">
      <c r="A177" t="str">
        <f>'Emission Assumption Summary'!A177</f>
        <v/>
      </c>
      <c r="B177" s="11" t="str">
        <f>IF(A177="","",'Summary Sheet'!AB177)</f>
        <v/>
      </c>
      <c r="C177" s="10" t="str">
        <f>IF(A177="","",C176+(C176*Assumptions!$B$17))</f>
        <v/>
      </c>
      <c r="D177" s="8" t="str">
        <f>IF(A177="","",D176+(D176*Assumptions!$B$17))</f>
        <v/>
      </c>
      <c r="E177" s="10" t="str">
        <f>IF(A177="","",(('Emissions Factors'!$B$4/'Diesel Hybrid Vehicles'!D177)*(B177*C177))/10^6)</f>
        <v/>
      </c>
    </row>
    <row r="178" spans="1:5" x14ac:dyDescent="0.3">
      <c r="A178" t="str">
        <f>'Emission Assumption Summary'!A178</f>
        <v/>
      </c>
      <c r="B178" s="11" t="str">
        <f>IF(A178="","",'Summary Sheet'!AB178)</f>
        <v/>
      </c>
      <c r="C178" s="10" t="str">
        <f>IF(A178="","",C177+(C177*Assumptions!$B$17))</f>
        <v/>
      </c>
      <c r="D178" s="8" t="str">
        <f>IF(A178="","",D177+(D177*Assumptions!$B$17))</f>
        <v/>
      </c>
      <c r="E178" s="10" t="str">
        <f>IF(A178="","",(('Emissions Factors'!$B$4/'Diesel Hybrid Vehicles'!D178)*(B178*C178))/10^6)</f>
        <v/>
      </c>
    </row>
    <row r="179" spans="1:5" x14ac:dyDescent="0.3">
      <c r="A179" t="str">
        <f>'Emission Assumption Summary'!A179</f>
        <v/>
      </c>
      <c r="B179" s="11" t="str">
        <f>IF(A179="","",'Summary Sheet'!AB179)</f>
        <v/>
      </c>
      <c r="C179" s="10" t="str">
        <f>IF(A179="","",C178+(C178*Assumptions!$B$17))</f>
        <v/>
      </c>
      <c r="D179" s="8" t="str">
        <f>IF(A179="","",D178+(D178*Assumptions!$B$17))</f>
        <v/>
      </c>
      <c r="E179" s="10" t="str">
        <f>IF(A179="","",(('Emissions Factors'!$B$4/'Diesel Hybrid Vehicles'!D179)*(B179*C179))/10^6)</f>
        <v/>
      </c>
    </row>
    <row r="180" spans="1:5" x14ac:dyDescent="0.3">
      <c r="A180" t="str">
        <f>'Emission Assumption Summary'!A180</f>
        <v/>
      </c>
      <c r="B180" s="11" t="str">
        <f>IF(A180="","",'Summary Sheet'!AB180)</f>
        <v/>
      </c>
      <c r="C180" s="10" t="str">
        <f>IF(A180="","",C179+(C179*Assumptions!$B$17))</f>
        <v/>
      </c>
      <c r="D180" s="8" t="str">
        <f>IF(A180="","",D179+(D179*Assumptions!$B$17))</f>
        <v/>
      </c>
      <c r="E180" s="10" t="str">
        <f>IF(A180="","",(('Emissions Factors'!$B$4/'Diesel Hybrid Vehicles'!D180)*(B180*C180))/10^6)</f>
        <v/>
      </c>
    </row>
    <row r="181" spans="1:5" x14ac:dyDescent="0.3">
      <c r="A181" t="str">
        <f>'Emission Assumption Summary'!A181</f>
        <v/>
      </c>
      <c r="B181" s="11" t="str">
        <f>IF(A181="","",'Summary Sheet'!AB181)</f>
        <v/>
      </c>
      <c r="C181" s="10" t="str">
        <f>IF(A181="","",C180+(C180*Assumptions!$B$17))</f>
        <v/>
      </c>
      <c r="D181" s="8" t="str">
        <f>IF(A181="","",D180+(D180*Assumptions!$B$17))</f>
        <v/>
      </c>
      <c r="E181" s="10" t="str">
        <f>IF(A181="","",(('Emissions Factors'!$B$4/'Diesel Hybrid Vehicles'!D181)*(B181*C181))/10^6)</f>
        <v/>
      </c>
    </row>
    <row r="182" spans="1:5" x14ac:dyDescent="0.3">
      <c r="A182" t="str">
        <f>'Emission Assumption Summary'!A182</f>
        <v/>
      </c>
      <c r="B182" s="11" t="str">
        <f>IF(A182="","",'Summary Sheet'!AB182)</f>
        <v/>
      </c>
      <c r="C182" s="10" t="str">
        <f>IF(A182="","",C181+(C181*Assumptions!$B$17))</f>
        <v/>
      </c>
      <c r="D182" s="8" t="str">
        <f>IF(A182="","",D181+(D181*Assumptions!$B$17))</f>
        <v/>
      </c>
      <c r="E182" s="10" t="str">
        <f>IF(A182="","",(('Emissions Factors'!$B$4/'Diesel Hybrid Vehicles'!D182)*(B182*C182))/10^6)</f>
        <v/>
      </c>
    </row>
    <row r="183" spans="1:5" x14ac:dyDescent="0.3">
      <c r="A183" t="str">
        <f>'Emission Assumption Summary'!A183</f>
        <v/>
      </c>
      <c r="B183" s="11" t="str">
        <f>IF(A183="","",'Summary Sheet'!AB183)</f>
        <v/>
      </c>
      <c r="C183" s="10" t="str">
        <f>IF(A183="","",C182+(C182*Assumptions!$B$17))</f>
        <v/>
      </c>
      <c r="D183" s="8" t="str">
        <f>IF(A183="","",D182+(D182*Assumptions!$B$17))</f>
        <v/>
      </c>
      <c r="E183" s="10" t="str">
        <f>IF(A183="","",(('Emissions Factors'!$B$4/'Diesel Hybrid Vehicles'!D183)*(B183*C183))/10^6)</f>
        <v/>
      </c>
    </row>
    <row r="184" spans="1:5" x14ac:dyDescent="0.3">
      <c r="A184" t="str">
        <f>'Emission Assumption Summary'!A184</f>
        <v/>
      </c>
      <c r="B184" s="11" t="str">
        <f>IF(A184="","",'Summary Sheet'!AB184)</f>
        <v/>
      </c>
      <c r="C184" s="10" t="str">
        <f>IF(A184="","",C183+(C183*Assumptions!$B$17))</f>
        <v/>
      </c>
      <c r="D184" s="8" t="str">
        <f>IF(A184="","",D183+(D183*Assumptions!$B$17))</f>
        <v/>
      </c>
      <c r="E184" s="10" t="str">
        <f>IF(A184="","",(('Emissions Factors'!$B$4/'Diesel Hybrid Vehicles'!D184)*(B184*C184))/10^6)</f>
        <v/>
      </c>
    </row>
    <row r="185" spans="1:5" x14ac:dyDescent="0.3">
      <c r="A185" t="str">
        <f>'Emission Assumption Summary'!A185</f>
        <v/>
      </c>
      <c r="B185" s="11" t="str">
        <f>IF(A185="","",'Summary Sheet'!AB185)</f>
        <v/>
      </c>
      <c r="C185" s="10" t="str">
        <f>IF(A185="","",C184+(C184*Assumptions!$B$17))</f>
        <v/>
      </c>
      <c r="D185" s="8" t="str">
        <f>IF(A185="","",D184+(D184*Assumptions!$B$17))</f>
        <v/>
      </c>
      <c r="E185" s="10" t="str">
        <f>IF(A185="","",(('Emissions Factors'!$B$4/'Diesel Hybrid Vehicles'!D185)*(B185*C185))/10^6)</f>
        <v/>
      </c>
    </row>
    <row r="186" spans="1:5" x14ac:dyDescent="0.3">
      <c r="A186" t="str">
        <f>'Emission Assumption Summary'!A186</f>
        <v/>
      </c>
      <c r="B186" s="11" t="str">
        <f>IF(A186="","",'Summary Sheet'!AB186)</f>
        <v/>
      </c>
      <c r="C186" s="10" t="str">
        <f>IF(A186="","",C185+(C185*Assumptions!$B$17))</f>
        <v/>
      </c>
      <c r="D186" s="8" t="str">
        <f>IF(A186="","",D185+(D185*Assumptions!$B$17))</f>
        <v/>
      </c>
      <c r="E186" s="10" t="str">
        <f>IF(A186="","",(('Emissions Factors'!$B$4/'Diesel Hybrid Vehicles'!D186)*(B186*C186))/10^6)</f>
        <v/>
      </c>
    </row>
    <row r="187" spans="1:5" x14ac:dyDescent="0.3">
      <c r="A187" t="str">
        <f>'Emission Assumption Summary'!A187</f>
        <v/>
      </c>
      <c r="B187" s="11" t="str">
        <f>IF(A187="","",'Summary Sheet'!AB187)</f>
        <v/>
      </c>
      <c r="C187" s="10" t="str">
        <f>IF(A187="","",C186+(C186*Assumptions!$B$17))</f>
        <v/>
      </c>
      <c r="D187" s="8" t="str">
        <f>IF(A187="","",D186+(D186*Assumptions!$B$17))</f>
        <v/>
      </c>
      <c r="E187" s="10" t="str">
        <f>IF(A187="","",(('Emissions Factors'!$B$4/'Diesel Hybrid Vehicles'!D187)*(B187*C187))/10^6)</f>
        <v/>
      </c>
    </row>
    <row r="188" spans="1:5" x14ac:dyDescent="0.3">
      <c r="A188" t="str">
        <f>'Emission Assumption Summary'!A188</f>
        <v/>
      </c>
      <c r="B188" s="11" t="str">
        <f>IF(A188="","",'Summary Sheet'!AB188)</f>
        <v/>
      </c>
      <c r="C188" s="10" t="str">
        <f>IF(A188="","",C187+(C187*Assumptions!$B$17))</f>
        <v/>
      </c>
      <c r="D188" s="8" t="str">
        <f>IF(A188="","",D187+(D187*Assumptions!$B$17))</f>
        <v/>
      </c>
      <c r="E188" s="10" t="str">
        <f>IF(A188="","",(('Emissions Factors'!$B$4/'Diesel Hybrid Vehicles'!D188)*(B188*C188))/10^6)</f>
        <v/>
      </c>
    </row>
    <row r="189" spans="1:5" x14ac:dyDescent="0.3">
      <c r="A189" t="str">
        <f>'Emission Assumption Summary'!A189</f>
        <v/>
      </c>
      <c r="B189" s="11" t="str">
        <f>IF(A189="","",'Summary Sheet'!AB189)</f>
        <v/>
      </c>
      <c r="C189" s="10" t="str">
        <f>IF(A189="","",C188+(C188*Assumptions!$B$17))</f>
        <v/>
      </c>
      <c r="D189" s="8" t="str">
        <f>IF(A189="","",D188+(D188*Assumptions!$B$17))</f>
        <v/>
      </c>
      <c r="E189" s="10" t="str">
        <f>IF(A189="","",(('Emissions Factors'!$B$4/'Diesel Hybrid Vehicles'!D189)*(B189*C189))/10^6)</f>
        <v/>
      </c>
    </row>
    <row r="190" spans="1:5" x14ac:dyDescent="0.3">
      <c r="A190" t="str">
        <f>'Emission Assumption Summary'!A190</f>
        <v/>
      </c>
      <c r="B190" s="11" t="str">
        <f>IF(A190="","",'Summary Sheet'!AB190)</f>
        <v/>
      </c>
      <c r="C190" s="10" t="str">
        <f>IF(A190="","",C189+(C189*Assumptions!$B$17))</f>
        <v/>
      </c>
      <c r="D190" s="8" t="str">
        <f>IF(A190="","",D189+(D189*Assumptions!$B$17))</f>
        <v/>
      </c>
      <c r="E190" s="10" t="str">
        <f>IF(A190="","",(('Emissions Factors'!$B$4/'Diesel Hybrid Vehicles'!D190)*(B190*C190))/10^6)</f>
        <v/>
      </c>
    </row>
    <row r="191" spans="1:5" x14ac:dyDescent="0.3">
      <c r="A191" t="str">
        <f>'Emission Assumption Summary'!A191</f>
        <v/>
      </c>
      <c r="B191" s="11" t="str">
        <f>IF(A191="","",'Summary Sheet'!AB191)</f>
        <v/>
      </c>
      <c r="C191" s="10" t="str">
        <f>IF(A191="","",C190+(C190*Assumptions!$B$17))</f>
        <v/>
      </c>
      <c r="D191" s="8" t="str">
        <f>IF(A191="","",D190+(D190*Assumptions!$B$17))</f>
        <v/>
      </c>
      <c r="E191" s="10" t="str">
        <f>IF(A191="","",(('Emissions Factors'!$B$4/'Diesel Hybrid Vehicles'!D191)*(B191*C191))/10^6)</f>
        <v/>
      </c>
    </row>
    <row r="192" spans="1:5" x14ac:dyDescent="0.3">
      <c r="A192" t="str">
        <f>'Emission Assumption Summary'!A192</f>
        <v/>
      </c>
      <c r="B192" s="11" t="str">
        <f>IF(A192="","",'Summary Sheet'!AB192)</f>
        <v/>
      </c>
      <c r="C192" s="10" t="str">
        <f>IF(A192="","",C191+(C191*Assumptions!$B$17))</f>
        <v/>
      </c>
      <c r="D192" s="8" t="str">
        <f>IF(A192="","",D191+(D191*Assumptions!$B$17))</f>
        <v/>
      </c>
      <c r="E192" s="10" t="str">
        <f>IF(A192="","",(('Emissions Factors'!$B$4/'Diesel Hybrid Vehicles'!D192)*(B192*C192))/10^6)</f>
        <v/>
      </c>
    </row>
    <row r="193" spans="1:5" x14ac:dyDescent="0.3">
      <c r="A193" t="str">
        <f>'Emission Assumption Summary'!A193</f>
        <v/>
      </c>
      <c r="B193" s="11" t="str">
        <f>IF(A193="","",'Summary Sheet'!AB193)</f>
        <v/>
      </c>
      <c r="C193" s="10" t="str">
        <f>IF(A193="","",C192+(C192*Assumptions!$B$17))</f>
        <v/>
      </c>
      <c r="D193" s="8" t="str">
        <f>IF(A193="","",D192+(D192*Assumptions!$B$17))</f>
        <v/>
      </c>
      <c r="E193" s="10" t="str">
        <f>IF(A193="","",(('Emissions Factors'!$B$4/'Diesel Hybrid Vehicles'!D193)*(B193*C193))/10^6)</f>
        <v/>
      </c>
    </row>
    <row r="194" spans="1:5" x14ac:dyDescent="0.3">
      <c r="A194" t="str">
        <f>'Emission Assumption Summary'!A194</f>
        <v/>
      </c>
      <c r="B194" s="11" t="str">
        <f>IF(A194="","",'Summary Sheet'!AB194)</f>
        <v/>
      </c>
      <c r="C194" s="10" t="str">
        <f>IF(A194="","",C193+(C193*Assumptions!$B$17))</f>
        <v/>
      </c>
      <c r="D194" s="8" t="str">
        <f>IF(A194="","",D193+(D193*Assumptions!$B$17))</f>
        <v/>
      </c>
      <c r="E194" s="10" t="str">
        <f>IF(A194="","",(('Emissions Factors'!$B$4/'Diesel Hybrid Vehicles'!D194)*(B194*C194))/10^6)</f>
        <v/>
      </c>
    </row>
    <row r="195" spans="1:5" x14ac:dyDescent="0.3">
      <c r="A195" t="str">
        <f>'Emission Assumption Summary'!A195</f>
        <v/>
      </c>
      <c r="B195" s="11" t="str">
        <f>IF(A195="","",'Summary Sheet'!AB195)</f>
        <v/>
      </c>
      <c r="C195" s="10" t="str">
        <f>IF(A195="","",C194+(C194*Assumptions!$B$17))</f>
        <v/>
      </c>
      <c r="D195" s="8" t="str">
        <f>IF(A195="","",D194+(D194*Assumptions!$B$17))</f>
        <v/>
      </c>
      <c r="E195" s="10" t="str">
        <f>IF(A195="","",(('Emissions Factors'!$B$4/'Diesel Hybrid Vehicles'!D195)*(B195*C195))/10^6)</f>
        <v/>
      </c>
    </row>
    <row r="196" spans="1:5" x14ac:dyDescent="0.3">
      <c r="A196" t="str">
        <f>'Emission Assumption Summary'!A196</f>
        <v/>
      </c>
      <c r="C196" s="10" t="str">
        <f>IF(A196="","",C195+(C195*Assumptions!$B$17))</f>
        <v/>
      </c>
      <c r="D196" s="8" t="str">
        <f>IF(A196="","",D195+(D195*Assumptions!$B$17))</f>
        <v/>
      </c>
      <c r="E196" s="10" t="str">
        <f>IF(A196="","",(('Emissions Factors'!$B$4/'Diesel Hybrid Vehicles'!D196)*(B196*C196))/10^6)</f>
        <v/>
      </c>
    </row>
    <row r="197" spans="1:5" x14ac:dyDescent="0.3">
      <c r="A197" t="str">
        <f>'Emission Assumption Summary'!A197</f>
        <v/>
      </c>
      <c r="C197" s="10" t="str">
        <f>IF(A197="","",C196+(C196*Assumptions!$B$17))</f>
        <v/>
      </c>
      <c r="D197" s="8" t="str">
        <f>IF(A197="","",D196+(D196*Assumptions!$B$17))</f>
        <v/>
      </c>
      <c r="E197" s="10" t="str">
        <f>IF(A197="","",(('Emissions Factors'!$B$4/'Diesel Hybrid Vehicles'!D197)*(B197*C197))/10^6)</f>
        <v/>
      </c>
    </row>
    <row r="198" spans="1:5" x14ac:dyDescent="0.3">
      <c r="C198" s="10" t="str">
        <f>IF(A198="","",C197+(C197*Assumptions!$B$17))</f>
        <v/>
      </c>
      <c r="D198" s="8" t="str">
        <f>IF(A198="","",D197+(D197*Assumptions!$B$17))</f>
        <v/>
      </c>
      <c r="E198" s="10" t="str">
        <f>IF(A198="","",(('Emissions Factors'!$B$4/'Diesel Hybrid Vehicles'!D198)*(B198*C198))/10^6)</f>
        <v/>
      </c>
    </row>
    <row r="199" spans="1:5" x14ac:dyDescent="0.3">
      <c r="C199" s="10" t="str">
        <f>IF(A199="","",C198+(C198*Assumptions!$B$17))</f>
        <v/>
      </c>
      <c r="D199" s="8" t="str">
        <f>IF(A199="","",D198+(D198*Assumptions!$B$17))</f>
        <v/>
      </c>
      <c r="E199" s="10" t="str">
        <f>IF(A199="","",(('Emissions Factors'!$B$4/'Diesel Hybrid Vehicles'!D199)*(B199*C199))/10^6)</f>
        <v/>
      </c>
    </row>
    <row r="200" spans="1:5" x14ac:dyDescent="0.3">
      <c r="C200" s="10" t="str">
        <f>IF(A200="","",C199+(C199*Assumptions!$B$17))</f>
        <v/>
      </c>
      <c r="D200" s="8" t="str">
        <f>IF(A200="","",D199+(D199*Assumptions!$B$17))</f>
        <v/>
      </c>
      <c r="E200" s="10" t="str">
        <f>IF(A200="","",(('Emissions Factors'!$B$4/'Diesel Hybrid Vehicles'!D200)*(B200*C200))/10^6)</f>
        <v/>
      </c>
    </row>
    <row r="201" spans="1:5" x14ac:dyDescent="0.3">
      <c r="C201" s="10" t="str">
        <f>IF(A201="","",C200+(C200*Assumptions!$B$17))</f>
        <v/>
      </c>
      <c r="D201" s="8" t="str">
        <f>IF(A201="","",D200+(D200*Assumptions!$B$17))</f>
        <v/>
      </c>
      <c r="E201" s="10" t="str">
        <f>IF(A201="","",(('Emissions Factors'!$B$4/'Diesel Hybrid Vehicles'!D201)*(B201*C201))/10^6)</f>
        <v/>
      </c>
    </row>
    <row r="202" spans="1:5" x14ac:dyDescent="0.3">
      <c r="C202" s="10" t="str">
        <f>IF(A202="","",C201+(C201*Assumptions!$B$17))</f>
        <v/>
      </c>
      <c r="D202" s="8" t="str">
        <f>IF(A202="","",D201+(D201*Assumptions!$B$17))</f>
        <v/>
      </c>
      <c r="E202" s="10" t="str">
        <f>IF(A202="","",(('Emissions Factors'!$B$4/'Diesel Hybrid Vehicles'!D202)*(B202*C202))/10^6)</f>
        <v/>
      </c>
    </row>
    <row r="203" spans="1:5" x14ac:dyDescent="0.3">
      <c r="C203" s="10" t="str">
        <f>IF(A203="","",C202+(C202*Assumptions!$B$17))</f>
        <v/>
      </c>
      <c r="D203" s="8" t="str">
        <f>IF(A203="","",D202+(D202*Assumptions!$B$17))</f>
        <v/>
      </c>
      <c r="E203" s="10" t="str">
        <f>IF(A203="","",(('Emissions Factors'!$B$4/'Diesel Hybrid Vehicles'!D203)*(B203*C203))/10^6)</f>
        <v/>
      </c>
    </row>
    <row r="204" spans="1:5" x14ac:dyDescent="0.3">
      <c r="C204" s="10" t="str">
        <f>IF(A204="","",C203+(C203*Assumptions!$B$17))</f>
        <v/>
      </c>
      <c r="D204" s="8" t="str">
        <f>IF(A204="","",D203+(D203*Assumptions!$B$17))</f>
        <v/>
      </c>
      <c r="E204" s="10" t="str">
        <f>IF(A204="","",(('Emissions Factors'!$B$4/'Diesel Hybrid Vehicles'!D204)*(B204*C204))/10^6)</f>
        <v/>
      </c>
    </row>
    <row r="205" spans="1:5" x14ac:dyDescent="0.3">
      <c r="C205" s="10" t="str">
        <f>IF(A205="","",C204+(C204*Assumptions!$B$17))</f>
        <v/>
      </c>
      <c r="D205" s="8" t="str">
        <f>IF(A205="","",D204+(D204*Assumptions!$B$17))</f>
        <v/>
      </c>
      <c r="E205" s="10" t="str">
        <f>IF(A205="","",(('Emissions Factors'!$B$4/'Diesel Hybrid Vehicles'!D205)*(B205*C205))/10^6)</f>
        <v/>
      </c>
    </row>
    <row r="206" spans="1:5" x14ac:dyDescent="0.3">
      <c r="C206" s="10" t="str">
        <f>IF(A206="","",C205+(C205*Assumptions!$B$17))</f>
        <v/>
      </c>
      <c r="D206" s="8" t="str">
        <f>IF(A206="","",D205+(D205*Assumptions!$B$17))</f>
        <v/>
      </c>
      <c r="E206" s="10" t="str">
        <f>IF(A206="","",(('Emissions Factors'!$B$4/'Diesel Hybrid Vehicles'!D206)*(B206*C206))/10^6)</f>
        <v/>
      </c>
    </row>
    <row r="207" spans="1:5" x14ac:dyDescent="0.3">
      <c r="C207" s="10" t="str">
        <f>IF(A207="","",C206+(C206*Assumptions!$B$17))</f>
        <v/>
      </c>
      <c r="D207" s="8" t="str">
        <f>IF(A207="","",D206+(D206*Assumptions!$B$17))</f>
        <v/>
      </c>
      <c r="E207" s="10" t="str">
        <f>IF(A207="","",(('Emissions Factors'!$B$4/'Diesel Hybrid Vehicles'!D207)*(B207*C207))/10^6)</f>
        <v/>
      </c>
    </row>
    <row r="208" spans="1:5" x14ac:dyDescent="0.3">
      <c r="C208" s="10" t="str">
        <f>IF(A208="","",C207+(C207*Assumptions!$B$17))</f>
        <v/>
      </c>
      <c r="D208" s="8" t="str">
        <f>IF(A208="","",D207+(D207*Assumptions!$B$17))</f>
        <v/>
      </c>
      <c r="E208" s="10" t="str">
        <f>IF(A208="","",(('Emissions Factors'!$B$4/'Diesel Hybrid Vehicles'!D208)*(B208*C208))/10^6)</f>
        <v/>
      </c>
    </row>
    <row r="209" spans="3:5" x14ac:dyDescent="0.3">
      <c r="C209" s="10" t="str">
        <f>IF(A209="","",C208+(C208*Assumptions!$B$17))</f>
        <v/>
      </c>
      <c r="D209" s="8" t="str">
        <f>IF(A209="","",D208+(D208*Assumptions!$B$17))</f>
        <v/>
      </c>
      <c r="E209" s="10" t="str">
        <f>IF(A209="","",(('Emissions Factors'!$B$4/'Diesel Hybrid Vehicles'!D209)*(B209*C209))/10^6)</f>
        <v/>
      </c>
    </row>
    <row r="210" spans="3:5" x14ac:dyDescent="0.3">
      <c r="C210" s="10" t="str">
        <f>IF(A210="","",C209+(C209*Assumptions!$B$17))</f>
        <v/>
      </c>
      <c r="D210" s="8" t="str">
        <f>IF(A210="","",D209+(D209*Assumptions!$B$17))</f>
        <v/>
      </c>
      <c r="E210" s="10" t="str">
        <f>IF(A210="","",(('Emissions Factors'!$B$4/'Diesel Hybrid Vehicles'!D210)*(B210*C210))/10^6)</f>
        <v/>
      </c>
    </row>
    <row r="211" spans="3:5" x14ac:dyDescent="0.3">
      <c r="C211" s="10" t="str">
        <f>IF(A211="","",C210+(C210*Assumptions!$B$17))</f>
        <v/>
      </c>
      <c r="D211" s="8" t="str">
        <f>IF(A211="","",D210+(D210*Assumptions!$B$17))</f>
        <v/>
      </c>
      <c r="E211" s="10" t="str">
        <f>IF(A211="","",(('Emissions Factors'!$B$4/'Diesel Hybrid Vehicles'!D211)*(B211*C211))/10^6)</f>
        <v/>
      </c>
    </row>
    <row r="212" spans="3:5" x14ac:dyDescent="0.3">
      <c r="C212" s="10" t="str">
        <f>IF(A212="","",C211+(C211*Assumptions!$B$17))</f>
        <v/>
      </c>
      <c r="D212" s="8" t="str">
        <f>IF(A212="","",D211+(D211*Assumptions!$B$17))</f>
        <v/>
      </c>
      <c r="E212" s="10" t="str">
        <f>IF(A212="","",(('Emissions Factors'!$B$4/'Diesel Hybrid Vehicles'!D212)*(B212*C212))/10^6)</f>
        <v/>
      </c>
    </row>
    <row r="213" spans="3:5" x14ac:dyDescent="0.3">
      <c r="C213" s="10" t="str">
        <f>IF(A213="","",C212+(C212*Assumptions!$B$17))</f>
        <v/>
      </c>
      <c r="D213" s="8" t="str">
        <f>IF(A213="","",D212+(D212*Assumptions!$B$17))</f>
        <v/>
      </c>
      <c r="E213" s="10" t="str">
        <f>IF(A213="","",(('Emissions Factors'!$B$4/'Diesel Hybrid Vehicles'!D213)*(B213*C213))/10^6)</f>
        <v/>
      </c>
    </row>
    <row r="214" spans="3:5" x14ac:dyDescent="0.3">
      <c r="C214" s="10" t="str">
        <f>IF(A214="","",C213+(C213*Assumptions!$B$17))</f>
        <v/>
      </c>
      <c r="D214" s="8" t="str">
        <f>IF(A214="","",D213+(D213*Assumptions!$B$17))</f>
        <v/>
      </c>
      <c r="E214" s="10" t="str">
        <f>IF(A214="","",(('Emissions Factors'!$B$4/'Diesel Hybrid Vehicles'!D214)*(B214*C214))/10^6)</f>
        <v/>
      </c>
    </row>
    <row r="215" spans="3:5" x14ac:dyDescent="0.3">
      <c r="C215" s="10" t="str">
        <f>IF(A215="","",C214+(C214*Assumptions!$B$17))</f>
        <v/>
      </c>
      <c r="D215" s="8" t="str">
        <f>IF(A215="","",D214+(D214*Assumptions!$B$17))</f>
        <v/>
      </c>
      <c r="E215" s="10" t="str">
        <f>IF(A215="","",(('Emissions Factors'!$B$4/'Diesel Hybrid Vehicles'!D215)*(B215*C215))/10^6)</f>
        <v/>
      </c>
    </row>
    <row r="216" spans="3:5" x14ac:dyDescent="0.3">
      <c r="C216" s="10" t="str">
        <f>IF(A216="","",C215+(C215*Assumptions!$B$17))</f>
        <v/>
      </c>
      <c r="D216" s="8" t="str">
        <f>IF(A216="","",D215+(D215*Assumptions!$B$17))</f>
        <v/>
      </c>
      <c r="E216" s="10" t="str">
        <f>IF(A216="","",(('Emissions Factors'!$B$4/'Diesel Hybrid Vehicles'!D216)*(B216*C216))/10^6)</f>
        <v/>
      </c>
    </row>
    <row r="217" spans="3:5" x14ac:dyDescent="0.3">
      <c r="C217" s="10" t="str">
        <f>IF(A217="","",C216+(C216*Assumptions!$B$17))</f>
        <v/>
      </c>
      <c r="D217" s="8" t="str">
        <f>IF(A217="","",D216+(D216*Assumptions!$B$17))</f>
        <v/>
      </c>
      <c r="E217" s="10" t="str">
        <f>IF(A217="","",(('Emissions Factors'!$B$4/'Diesel Hybrid Vehicles'!D217)*(B217*C217))/10^6)</f>
        <v/>
      </c>
    </row>
    <row r="218" spans="3:5" x14ac:dyDescent="0.3">
      <c r="C218" s="10" t="str">
        <f>IF(A218="","",C217+(C217*Assumptions!$B$17))</f>
        <v/>
      </c>
      <c r="D218" s="8" t="str">
        <f>IF(A218="","",D217+(D217*Assumptions!$B$17))</f>
        <v/>
      </c>
      <c r="E218" s="10" t="str">
        <f>IF(A218="","",(('Emissions Factors'!$B$4/'Diesel Hybrid Vehicles'!D218)*(B218*C218))/10^6)</f>
        <v/>
      </c>
    </row>
    <row r="219" spans="3:5" x14ac:dyDescent="0.3">
      <c r="C219" s="10" t="str">
        <f>IF(A219="","",C218+(C218*Assumptions!$B$17))</f>
        <v/>
      </c>
      <c r="D219" s="8" t="str">
        <f>IF(A219="","",D218+(D218*Assumptions!$B$17))</f>
        <v/>
      </c>
      <c r="E219" s="10" t="str">
        <f>IF(A219="","",(('Emissions Factors'!$B$4/'Diesel Hybrid Vehicles'!D219)*(B219*C219))/10^6)</f>
        <v/>
      </c>
    </row>
    <row r="220" spans="3:5" x14ac:dyDescent="0.3">
      <c r="C220" s="10" t="str">
        <f>IF(A220="","",C219+(C219*Assumptions!$B$17))</f>
        <v/>
      </c>
      <c r="D220" s="8" t="str">
        <f>IF(A220="","",D219+(D219*Assumptions!$B$17))</f>
        <v/>
      </c>
      <c r="E220" s="10" t="str">
        <f>IF(A220="","",(('Emissions Factors'!$B$4/'Diesel Hybrid Vehicles'!D220)*(B220*C220))/10^6)</f>
        <v/>
      </c>
    </row>
    <row r="221" spans="3:5" x14ac:dyDescent="0.3">
      <c r="C221" s="10" t="str">
        <f>IF(A221="","",C220+(C220*Assumptions!$B$17))</f>
        <v/>
      </c>
      <c r="D221" s="8" t="str">
        <f>IF(A221="","",D220+(D220*Assumptions!$B$17))</f>
        <v/>
      </c>
      <c r="E221" s="10" t="str">
        <f>IF(A221="","",(('Emissions Factors'!$B$4/'Diesel Hybrid Vehicles'!D221)*(B221*C221))/10^6)</f>
        <v/>
      </c>
    </row>
    <row r="222" spans="3:5" x14ac:dyDescent="0.3">
      <c r="C222" s="10" t="str">
        <f>IF(A222="","",C221+(C221*Assumptions!$B$17))</f>
        <v/>
      </c>
      <c r="D222" s="8" t="str">
        <f>IF(A222="","",D221+(D221*Assumptions!$B$17))</f>
        <v/>
      </c>
      <c r="E222" s="10" t="str">
        <f>IF(A222="","",(('Emissions Factors'!$B$4/'Diesel Hybrid Vehicles'!D222)*(B222*C222))/10^6)</f>
        <v/>
      </c>
    </row>
    <row r="223" spans="3:5" x14ac:dyDescent="0.3">
      <c r="C223" s="10" t="str">
        <f>IF(A223="","",C222+(C222*Assumptions!$B$17))</f>
        <v/>
      </c>
      <c r="D223" s="8" t="str">
        <f>IF(A223="","",D222+(D222*Assumptions!$B$17))</f>
        <v/>
      </c>
      <c r="E223" s="10" t="str">
        <f>IF(A223="","",(('Emissions Factors'!$B$4/'Diesel Hybrid Vehicles'!D223)*(B223*C223))/10^6)</f>
        <v/>
      </c>
    </row>
    <row r="224" spans="3:5" x14ac:dyDescent="0.3">
      <c r="C224" s="10" t="str">
        <f>IF(A224="","",C223+(C223*Assumptions!$B$17))</f>
        <v/>
      </c>
      <c r="D224" s="8" t="str">
        <f>IF(A224="","",D223+(D223*Assumptions!$B$17))</f>
        <v/>
      </c>
      <c r="E224" s="10" t="str">
        <f>IF(A224="","",(('Emissions Factors'!$B$4/'Diesel Hybrid Vehicles'!D224)*(B224*C224))/10^6)</f>
        <v/>
      </c>
    </row>
    <row r="225" spans="3:5" x14ac:dyDescent="0.3">
      <c r="C225" s="10" t="str">
        <f>IF(A225="","",C224+(C224*Assumptions!$B$17))</f>
        <v/>
      </c>
      <c r="D225" s="8" t="str">
        <f>IF(A225="","",D224+(D224*Assumptions!$B$17))</f>
        <v/>
      </c>
      <c r="E225" s="10" t="str">
        <f>IF(A225="","",(('Emissions Factors'!$B$4/'Diesel Hybrid Vehicles'!D225)*(B225*C225))/10^6)</f>
        <v/>
      </c>
    </row>
    <row r="226" spans="3:5" x14ac:dyDescent="0.3">
      <c r="C226" s="10" t="str">
        <f>IF(A226="","",C225+(C225*Assumptions!$B$17))</f>
        <v/>
      </c>
      <c r="D226" s="8" t="str">
        <f>IF(A226="","",D225+(D225*Assumptions!$B$17))</f>
        <v/>
      </c>
      <c r="E226" s="10" t="str">
        <f>IF(A226="","",(('Emissions Factors'!$B$4/'Diesel Hybrid Vehicles'!D226)*(B226*C226))/10^6)</f>
        <v/>
      </c>
    </row>
    <row r="227" spans="3:5" x14ac:dyDescent="0.3">
      <c r="C227" s="10" t="str">
        <f>IF(A227="","",C226+(C226*Assumptions!$B$17))</f>
        <v/>
      </c>
      <c r="D227" s="8" t="str">
        <f>IF(A227="","",D226+(D226*Assumptions!$B$17))</f>
        <v/>
      </c>
      <c r="E227" s="10" t="str">
        <f>IF(A227="","",(('Emissions Factors'!$B$4/'Diesel Hybrid Vehicles'!D227)*(B227*C227))/10^6)</f>
        <v/>
      </c>
    </row>
    <row r="228" spans="3:5" x14ac:dyDescent="0.3">
      <c r="C228" s="10" t="str">
        <f>IF(A228="","",C227+(C227*Assumptions!$B$17))</f>
        <v/>
      </c>
      <c r="D228" s="8" t="str">
        <f>IF(A228="","",D227+(D227*Assumptions!$B$17))</f>
        <v/>
      </c>
      <c r="E228" s="10" t="str">
        <f>IF(A228="","",(('Emissions Factors'!$B$4/'Diesel Hybrid Vehicles'!D228)*(B228*C228))/10^6)</f>
        <v/>
      </c>
    </row>
    <row r="229" spans="3:5" x14ac:dyDescent="0.3">
      <c r="C229" s="10" t="str">
        <f>IF(A229="","",C228+(C228*Assumptions!$B$17))</f>
        <v/>
      </c>
      <c r="D229" s="8" t="str">
        <f>IF(A229="","",D228+(D228*Assumptions!$B$17))</f>
        <v/>
      </c>
      <c r="E229" s="10" t="str">
        <f>IF(A229="","",(('Emissions Factors'!$B$4/'Diesel Hybrid Vehicles'!D229)*(B229*C229))/10^6)</f>
        <v/>
      </c>
    </row>
    <row r="230" spans="3:5" x14ac:dyDescent="0.3">
      <c r="C230" s="10" t="str">
        <f>IF(A230="","",C229+(C229*Assumptions!$B$17))</f>
        <v/>
      </c>
      <c r="D230" s="8" t="str">
        <f>IF(A230="","",D229+(D229*Assumptions!$B$17))</f>
        <v/>
      </c>
      <c r="E230" s="10" t="str">
        <f>IF(A230="","",(('Emissions Factors'!$B$4/'Diesel Hybrid Vehicles'!D230)*(B230*C230))/10^6)</f>
        <v/>
      </c>
    </row>
    <row r="231" spans="3:5" x14ac:dyDescent="0.3">
      <c r="C231" s="10" t="str">
        <f>IF(A231="","",C230+(C230*Assumptions!$B$17))</f>
        <v/>
      </c>
      <c r="E231" s="10" t="str">
        <f>IF(A231="","",(('Emissions Factors'!$B$4/'Diesel Hybrid Vehicles'!D231)*(B231*C231))/10^6)</f>
        <v/>
      </c>
    </row>
    <row r="232" spans="3:5" x14ac:dyDescent="0.3">
      <c r="C232" s="10" t="str">
        <f>IF(A232="","",C231+(C231*Assumptions!$B$17))</f>
        <v/>
      </c>
      <c r="E232" s="10" t="str">
        <f>IF(A232="","",(('Emissions Factors'!$B$4/'Diesel Hybrid Vehicles'!D232)*(B232*C232))/10^6)</f>
        <v/>
      </c>
    </row>
    <row r="233" spans="3:5" x14ac:dyDescent="0.3">
      <c r="C233" s="10" t="str">
        <f>IF(A233="","",C232+(C232*Assumptions!$B$17))</f>
        <v/>
      </c>
      <c r="E233" s="10" t="str">
        <f>IF(A233="","",(('Emissions Factors'!$B$4/'Diesel Hybrid Vehicles'!D233)*(B233*C233))/10^6)</f>
        <v/>
      </c>
    </row>
    <row r="234" spans="3:5" x14ac:dyDescent="0.3">
      <c r="C234" s="10" t="str">
        <f>IF(A234="","",C233+(C233*Assumptions!$B$17))</f>
        <v/>
      </c>
      <c r="E234" s="10" t="str">
        <f>IF(A234="","",(('Emissions Factors'!$B$4/'Diesel Hybrid Vehicles'!D234)*(B234*C234))/10^6)</f>
        <v/>
      </c>
    </row>
    <row r="235" spans="3:5" x14ac:dyDescent="0.3">
      <c r="C235" s="10" t="str">
        <f>IF(A235="","",C234+(C234*Assumptions!$B$17))</f>
        <v/>
      </c>
      <c r="E235" s="10" t="str">
        <f>IF(A235="","",(('Emissions Factors'!$B$4/'Diesel Hybrid Vehicles'!D235)*(B235*C235))/10^6)</f>
        <v/>
      </c>
    </row>
    <row r="236" spans="3:5" x14ac:dyDescent="0.3">
      <c r="C236" s="10" t="str">
        <f>IF(A236="","",C235+(C235*Assumptions!$B$17))</f>
        <v/>
      </c>
      <c r="E236" s="10" t="str">
        <f>IF(A236="","",(('Emissions Factors'!$B$4/'Diesel Hybrid Vehicles'!D236)*(B236*C236))/10^6)</f>
        <v/>
      </c>
    </row>
    <row r="237" spans="3:5" x14ac:dyDescent="0.3">
      <c r="C237" s="10" t="str">
        <f>IF(A237="","",C236+(C236*Assumptions!$B$17))</f>
        <v/>
      </c>
    </row>
    <row r="238" spans="3:5" x14ac:dyDescent="0.3">
      <c r="C238" s="10" t="str">
        <f>IF(A238="","",C237+(C237*Assumptions!$B$17))</f>
        <v/>
      </c>
    </row>
    <row r="239" spans="3:5" x14ac:dyDescent="0.3">
      <c r="C239" s="10" t="str">
        <f>IF(A239="","",C238+(C238*Assumptions!$B$17))</f>
        <v/>
      </c>
    </row>
    <row r="240" spans="3:5" x14ac:dyDescent="0.3">
      <c r="C240" s="10" t="str">
        <f>IF(A240="","",C239+(C239*Assumptions!$B$17))</f>
        <v/>
      </c>
    </row>
    <row r="241" spans="3:3" x14ac:dyDescent="0.3">
      <c r="C241" s="10" t="str">
        <f>IF(A241="","",C240+(C240*Assumptions!$B$17))</f>
        <v/>
      </c>
    </row>
    <row r="242" spans="3:3" x14ac:dyDescent="0.3">
      <c r="C242" s="10" t="str">
        <f>IF(A242="","",C241+(C241*Assumptions!$B$17))</f>
        <v/>
      </c>
    </row>
    <row r="243" spans="3:3" x14ac:dyDescent="0.3">
      <c r="C243" s="10" t="str">
        <f>IF(A243="","",C242+(C242*Assumptions!$B$17))</f>
        <v/>
      </c>
    </row>
    <row r="244" spans="3:3" x14ac:dyDescent="0.3">
      <c r="C244" s="10" t="str">
        <f>IF(A244="","",C243+(C243*Assumptions!$B$17))</f>
        <v/>
      </c>
    </row>
    <row r="245" spans="3:3" x14ac:dyDescent="0.3">
      <c r="C245" s="10" t="str">
        <f>IF(A245="","",C244+(C244*Assumptions!$B$17))</f>
        <v/>
      </c>
    </row>
    <row r="246" spans="3:3" x14ac:dyDescent="0.3">
      <c r="C246" s="10" t="str">
        <f>IF(A246="","",C245+(C245*Assumptions!$B$17))</f>
        <v/>
      </c>
    </row>
    <row r="247" spans="3:3" x14ac:dyDescent="0.3">
      <c r="C247" s="10" t="str">
        <f>IF(A247="","",C246+(C246*Assumptions!$B$17))</f>
        <v/>
      </c>
    </row>
    <row r="248" spans="3:3" x14ac:dyDescent="0.3">
      <c r="C248" s="10" t="str">
        <f>IF(A248="","",C247+(C247*Assumptions!$B$17))</f>
        <v/>
      </c>
    </row>
    <row r="249" spans="3:3" x14ac:dyDescent="0.3">
      <c r="C249" s="10" t="str">
        <f>IF(A249="","",C248+(C248*Assumptions!$B$17))</f>
        <v/>
      </c>
    </row>
    <row r="250" spans="3:3" x14ac:dyDescent="0.3">
      <c r="C250" s="10" t="str">
        <f>IF(A250="","",C249+(C249*Assumptions!$B$17))</f>
        <v/>
      </c>
    </row>
    <row r="251" spans="3:3" x14ac:dyDescent="0.3">
      <c r="C251" s="10" t="str">
        <f>IF(A251="","",C250+(C250*Assumptions!$B$17))</f>
        <v/>
      </c>
    </row>
    <row r="252" spans="3:3" x14ac:dyDescent="0.3">
      <c r="C252" s="10" t="str">
        <f>IF(A252="","",C251+(C251*Assumptions!$B$17))</f>
        <v/>
      </c>
    </row>
    <row r="253" spans="3:3" x14ac:dyDescent="0.3">
      <c r="C253" s="10" t="str">
        <f>IF(A253="","",C252+(C252*Assumptions!$B$17))</f>
        <v/>
      </c>
    </row>
    <row r="254" spans="3:3" x14ac:dyDescent="0.3">
      <c r="C254" s="10" t="str">
        <f>IF(A254="","",C253+(C253*Assumptions!$B$17))</f>
        <v/>
      </c>
    </row>
    <row r="255" spans="3:3" x14ac:dyDescent="0.3">
      <c r="C255" s="10" t="str">
        <f>IF(A255="","",C254+(C254*Assumptions!$B$17))</f>
        <v/>
      </c>
    </row>
    <row r="256" spans="3:3" x14ac:dyDescent="0.3">
      <c r="C256" s="10" t="str">
        <f>IF(A256="","",C255+(C255*Assumptions!$B$17))</f>
        <v/>
      </c>
    </row>
    <row r="257" spans="3:3" x14ac:dyDescent="0.3">
      <c r="C257" s="10" t="str">
        <f>IF(A257="","",C256+(C256*Assumptions!$B$17))</f>
        <v/>
      </c>
    </row>
    <row r="258" spans="3:3" x14ac:dyDescent="0.3">
      <c r="C258" s="10" t="str">
        <f>IF(A258="","",C257+(C257*Assumptions!$B$17))</f>
        <v/>
      </c>
    </row>
    <row r="259" spans="3:3" x14ac:dyDescent="0.3">
      <c r="C259" s="10" t="str">
        <f>IF(A259="","",C258+(C258*Assumptions!$B$17))</f>
        <v/>
      </c>
    </row>
    <row r="260" spans="3:3" x14ac:dyDescent="0.3">
      <c r="C260" s="10" t="str">
        <f>IF(A260="","",C259+(C259*Assumptions!$B$17))</f>
        <v/>
      </c>
    </row>
    <row r="261" spans="3:3" x14ac:dyDescent="0.3">
      <c r="C261" s="10" t="str">
        <f>IF(A261="","",C260+(C260*Assumptions!$B$17))</f>
        <v/>
      </c>
    </row>
    <row r="262" spans="3:3" x14ac:dyDescent="0.3">
      <c r="C262" s="10" t="str">
        <f>IF(A262="","",C261+(C261*Assumptions!$B$17))</f>
        <v/>
      </c>
    </row>
    <row r="263" spans="3:3" x14ac:dyDescent="0.3">
      <c r="C263" s="10" t="str">
        <f>IF(A263="","",C262+(C262*Assumptions!$B$17))</f>
        <v/>
      </c>
    </row>
    <row r="264" spans="3:3" x14ac:dyDescent="0.3">
      <c r="C264" s="10" t="str">
        <f>IF(A264="","",C263+(C263*Assumptions!$B$17))</f>
        <v/>
      </c>
    </row>
    <row r="265" spans="3:3" x14ac:dyDescent="0.3">
      <c r="C265" s="10" t="str">
        <f>IF(A265="","",C264+(C264*Assumptions!$B$17))</f>
        <v/>
      </c>
    </row>
    <row r="266" spans="3:3" x14ac:dyDescent="0.3">
      <c r="C266" s="10" t="str">
        <f>IF(A266="","",C265+(C265*Assumptions!$B$17))</f>
        <v/>
      </c>
    </row>
    <row r="267" spans="3:3" x14ac:dyDescent="0.3">
      <c r="C267" s="10" t="str">
        <f>IF(A267="","",C266+(C266*Assumptions!$B$17))</f>
        <v/>
      </c>
    </row>
    <row r="268" spans="3:3" x14ac:dyDescent="0.3">
      <c r="C268" s="10" t="str">
        <f>IF(A268="","",C267+(C267*Assumptions!$B$17))</f>
        <v/>
      </c>
    </row>
    <row r="269" spans="3:3" x14ac:dyDescent="0.3">
      <c r="C269" s="10" t="str">
        <f>IF(A269="","",C268+(C268*Assumptions!$B$17))</f>
        <v/>
      </c>
    </row>
    <row r="270" spans="3:3" x14ac:dyDescent="0.3">
      <c r="C270" s="10" t="str">
        <f>IF(A270="","",C269+(C269*Assumptions!$B$17))</f>
        <v/>
      </c>
    </row>
    <row r="271" spans="3:3" x14ac:dyDescent="0.3">
      <c r="C271" s="10" t="str">
        <f>IF(A271="","",C270+(C270*Assumptions!$B$17))</f>
        <v/>
      </c>
    </row>
    <row r="272" spans="3:3" x14ac:dyDescent="0.3">
      <c r="C272" s="10" t="str">
        <f>IF(A272="","",C271+(C271*Assumptions!$B$17))</f>
        <v/>
      </c>
    </row>
    <row r="273" spans="3:3" x14ac:dyDescent="0.3">
      <c r="C273" s="10" t="str">
        <f>IF(A273="","",C272+(C272*Assumptions!$B$17))</f>
        <v/>
      </c>
    </row>
    <row r="274" spans="3:3" x14ac:dyDescent="0.3">
      <c r="C274" s="10" t="str">
        <f>IF(A274="","",C273+(C273*Assumptions!$B$17))</f>
        <v/>
      </c>
    </row>
    <row r="275" spans="3:3" x14ac:dyDescent="0.3">
      <c r="C275" s="10" t="str">
        <f>IF(A275="","",C274+(C274*Assumptions!$B$17))</f>
        <v/>
      </c>
    </row>
    <row r="276" spans="3:3" x14ac:dyDescent="0.3">
      <c r="C276" s="10" t="str">
        <f>IF(A276="","",C275+(C275*Assumptions!$B$17))</f>
        <v/>
      </c>
    </row>
    <row r="277" spans="3:3" x14ac:dyDescent="0.3">
      <c r="C277" s="10" t="str">
        <f>IF(A277="","",C276+(C276*Assumptions!$B$17))</f>
        <v/>
      </c>
    </row>
    <row r="278" spans="3:3" x14ac:dyDescent="0.3">
      <c r="C278" s="10" t="str">
        <f>IF(A278="","",C277+(C277*Assumptions!$B$17))</f>
        <v/>
      </c>
    </row>
    <row r="279" spans="3:3" x14ac:dyDescent="0.3">
      <c r="C279" s="10" t="str">
        <f>IF(A279="","",C278+(C278*Assumptions!$B$17))</f>
        <v/>
      </c>
    </row>
    <row r="280" spans="3:3" x14ac:dyDescent="0.3">
      <c r="C280" s="10" t="str">
        <f>IF(A280="","",C279+(C279*Assumptions!$B$17))</f>
        <v/>
      </c>
    </row>
    <row r="281" spans="3:3" x14ac:dyDescent="0.3">
      <c r="C281" s="10" t="str">
        <f>IF(A281="","",C280+(C280*Assumptions!$B$17))</f>
        <v/>
      </c>
    </row>
    <row r="282" spans="3:3" x14ac:dyDescent="0.3">
      <c r="C282" s="10" t="str">
        <f>IF(A282="","",C281+(C281*Assumptions!$B$17))</f>
        <v/>
      </c>
    </row>
    <row r="283" spans="3:3" x14ac:dyDescent="0.3">
      <c r="C283" s="10" t="str">
        <f>IF(A283="","",C282+(C282*Assumptions!$B$17))</f>
        <v/>
      </c>
    </row>
    <row r="284" spans="3:3" x14ac:dyDescent="0.3">
      <c r="C284" s="10" t="str">
        <f>IF(A284="","",C283+(C283*Assumptions!$B$17))</f>
        <v/>
      </c>
    </row>
    <row r="285" spans="3:3" x14ac:dyDescent="0.3">
      <c r="C285" s="10" t="str">
        <f>IF(A285="","",C284+(C284*Assumptions!$B$17))</f>
        <v/>
      </c>
    </row>
    <row r="286" spans="3:3" x14ac:dyDescent="0.3">
      <c r="C286" s="10" t="str">
        <f>IF(A286="","",C285+(C285*Assumptions!$B$17))</f>
        <v/>
      </c>
    </row>
    <row r="287" spans="3:3" x14ac:dyDescent="0.3">
      <c r="C287" s="10" t="str">
        <f>IF(A287="","",C286+(C286*Assumptions!$B$17))</f>
        <v/>
      </c>
    </row>
    <row r="288" spans="3:3" x14ac:dyDescent="0.3">
      <c r="C288" s="10" t="str">
        <f>IF(A288="","",C287+(C287*Assumptions!$B$17))</f>
        <v/>
      </c>
    </row>
    <row r="289" spans="3:3" x14ac:dyDescent="0.3">
      <c r="C289" s="10" t="str">
        <f>IF(A289="","",C288+(C288*Assumptions!$B$17))</f>
        <v/>
      </c>
    </row>
    <row r="290" spans="3:3" x14ac:dyDescent="0.3">
      <c r="C290" s="10" t="str">
        <f>IF(A290="","",C289+(C289*Assumptions!$B$17))</f>
        <v/>
      </c>
    </row>
    <row r="291" spans="3:3" x14ac:dyDescent="0.3">
      <c r="C291" s="10" t="str">
        <f>IF(A291="","",C290+(C290*Assumptions!$B$17))</f>
        <v/>
      </c>
    </row>
    <row r="292" spans="3:3" x14ac:dyDescent="0.3">
      <c r="C292" s="10" t="str">
        <f>IF(A292="","",C291+(C291*Assumptions!$B$17))</f>
        <v/>
      </c>
    </row>
    <row r="293" spans="3:3" x14ac:dyDescent="0.3">
      <c r="C293" s="10" t="str">
        <f>IF(A293="","",C292+(C292*Assumptions!$B$17))</f>
        <v/>
      </c>
    </row>
    <row r="294" spans="3:3" x14ac:dyDescent="0.3">
      <c r="C294" s="10" t="str">
        <f>IF(A294="","",C293+(C293*Assumptions!$B$17))</f>
        <v/>
      </c>
    </row>
    <row r="295" spans="3:3" x14ac:dyDescent="0.3">
      <c r="C295" s="10" t="str">
        <f>IF(A295="","",C294+(C294*Assumptions!$B$17))</f>
        <v/>
      </c>
    </row>
    <row r="296" spans="3:3" x14ac:dyDescent="0.3">
      <c r="C296" s="10" t="str">
        <f>IF(A296="","",C295+(C295*Assumptions!$B$17))</f>
        <v/>
      </c>
    </row>
    <row r="297" spans="3:3" x14ac:dyDescent="0.3">
      <c r="C297" s="10" t="str">
        <f>IF(A297="","",C296+(C296*Assumptions!$B$17))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6"/>
  <sheetViews>
    <sheetView zoomScale="80" zoomScaleNormal="80" workbookViewId="0">
      <selection activeCell="D14" sqref="D14"/>
    </sheetView>
  </sheetViews>
  <sheetFormatPr defaultRowHeight="14.4" x14ac:dyDescent="0.3"/>
  <cols>
    <col min="1" max="1" width="5.5546875" bestFit="1" customWidth="1"/>
    <col min="2" max="2" width="28" bestFit="1" customWidth="1"/>
    <col min="3" max="3" width="27.6640625" bestFit="1" customWidth="1"/>
    <col min="4" max="4" width="30.6640625" bestFit="1" customWidth="1"/>
    <col min="5" max="7" width="27.6640625" bestFit="1" customWidth="1"/>
    <col min="8" max="8" width="26.44140625" bestFit="1" customWidth="1"/>
    <col min="9" max="9" width="27.6640625" bestFit="1" customWidth="1"/>
    <col min="10" max="10" width="21.44140625" bestFit="1" customWidth="1"/>
    <col min="11" max="11" width="27.6640625" bestFit="1" customWidth="1"/>
    <col min="12" max="12" width="22" bestFit="1" customWidth="1"/>
    <col min="13" max="13" width="27.6640625" bestFit="1" customWidth="1"/>
    <col min="14" max="14" width="14.33203125" bestFit="1" customWidth="1"/>
    <col min="15" max="15" width="27.6640625" bestFit="1" customWidth="1"/>
    <col min="16" max="16" width="13.5546875" bestFit="1" customWidth="1"/>
    <col min="17" max="17" width="27.6640625" bestFit="1" customWidth="1"/>
    <col min="18" max="18" width="23.88671875" bestFit="1" customWidth="1"/>
    <col min="19" max="19" width="27.6640625" style="6" bestFit="1" customWidth="1"/>
    <col min="20" max="20" width="17" bestFit="1" customWidth="1"/>
    <col min="21" max="21" width="21.44140625" bestFit="1" customWidth="1"/>
    <col min="22" max="22" width="6.109375" bestFit="1" customWidth="1"/>
  </cols>
  <sheetData>
    <row r="1" spans="1:22" x14ac:dyDescent="0.3">
      <c r="A1" s="1" t="s">
        <v>0</v>
      </c>
      <c r="B1" t="s">
        <v>59</v>
      </c>
      <c r="C1" t="s">
        <v>60</v>
      </c>
      <c r="D1" t="s">
        <v>61</v>
      </c>
      <c r="E1" t="s">
        <v>60</v>
      </c>
      <c r="F1" t="s">
        <v>62</v>
      </c>
      <c r="G1" t="s">
        <v>60</v>
      </c>
      <c r="H1" t="s">
        <v>63</v>
      </c>
      <c r="I1" t="s">
        <v>60</v>
      </c>
      <c r="J1" t="s">
        <v>64</v>
      </c>
      <c r="K1" t="s">
        <v>60</v>
      </c>
      <c r="L1" t="s">
        <v>65</v>
      </c>
      <c r="M1" t="s">
        <v>60</v>
      </c>
      <c r="N1" t="s">
        <v>66</v>
      </c>
      <c r="O1" t="s">
        <v>60</v>
      </c>
      <c r="P1" t="s">
        <v>67</v>
      </c>
      <c r="Q1" t="s">
        <v>60</v>
      </c>
      <c r="R1" t="s">
        <v>68</v>
      </c>
      <c r="S1" s="6" t="s">
        <v>60</v>
      </c>
      <c r="T1" t="s">
        <v>88</v>
      </c>
      <c r="U1" t="s">
        <v>108</v>
      </c>
    </row>
    <row r="2" spans="1:22" x14ac:dyDescent="0.3">
      <c r="A2">
        <f>Assumptions!$B$5</f>
        <v>2012</v>
      </c>
      <c r="B2" s="12">
        <f>IF(A2="","",'Gas Vehicles'!F2)</f>
        <v>66066113.0220218</v>
      </c>
      <c r="C2" s="6">
        <f>IF(A2="","",B2/T2)</f>
        <v>0.94153662422774786</v>
      </c>
      <c r="D2" s="12">
        <f>IF(A2="","",'Diesel Vehicles'!F2)</f>
        <v>399990.71576131426</v>
      </c>
      <c r="E2" s="6">
        <f>IF(A2="","",D2/T2)</f>
        <v>5.7004399231844393E-3</v>
      </c>
      <c r="F2" s="12">
        <f>IF(A2="","",'Ethanol Vehicles'!E2)</f>
        <v>2622490.6055563637</v>
      </c>
      <c r="G2" s="6">
        <f>IF(A2="","",F2/T2)</f>
        <v>3.7374242843702228E-2</v>
      </c>
      <c r="H2" s="12">
        <f>IF(A2="","",'Gasoline Hybrid Vehicles'!E2)</f>
        <v>413593.20435416949</v>
      </c>
      <c r="I2" s="6">
        <f>IF(A2="","",H2/T2)</f>
        <v>5.8942948452462892E-3</v>
      </c>
      <c r="J2" s="12">
        <f>IF(A2="","",'LPG Bi-Fuel Vehicles'!H2)</f>
        <v>476040.79504925606</v>
      </c>
      <c r="K2" s="6">
        <f>IF(A2="","",J2/T2)</f>
        <v>6.7842623496855046E-3</v>
      </c>
      <c r="L2" s="12">
        <f>IF(A2="","",'CNG Bi-Fuel Vehicles'!H2)</f>
        <v>139788.40708011331</v>
      </c>
      <c r="M2" s="6">
        <f>IF(A2="","",L2/T2)</f>
        <v>1.9921847810921251E-3</v>
      </c>
      <c r="N2" s="12">
        <f>IF(A2="","",'CNG Vehicles'!E2)</f>
        <v>22163.710771197399</v>
      </c>
      <c r="O2" s="6">
        <f>IF(A2="","",N2/T2)</f>
        <v>3.1586458572063211E-4</v>
      </c>
      <c r="P2" s="12">
        <f>IF(A2="","",'LPG Vehicles'!E2)</f>
        <v>28213.760086779668</v>
      </c>
      <c r="Q2" s="6">
        <f>IF(A2="","",P2/T2)</f>
        <v>4.0208644362085344E-4</v>
      </c>
      <c r="R2">
        <f>IF(A2="","",'Diesel Hybrid Vehicles'!E2)</f>
        <v>0</v>
      </c>
      <c r="S2" s="6">
        <f>IF(A2="","",R2/T2)</f>
        <v>0</v>
      </c>
      <c r="T2" s="12">
        <f>IF(A2="","",R2+P2+N2+L2+J2+H2+F2+D2+B2)</f>
        <v>70168394.220680997</v>
      </c>
      <c r="U2" t="str">
        <f>IF(T3="",T2,"")</f>
        <v/>
      </c>
      <c r="V2" s="12"/>
    </row>
    <row r="3" spans="1:22" x14ac:dyDescent="0.3">
      <c r="A3">
        <f>IF(A2&gt;=Assumptions!$B$7,"",'Emission Assumption Summary'!A2+1)</f>
        <v>2013</v>
      </c>
      <c r="B3" s="12">
        <f>IF(A3="","",'Gas Vehicles'!F3)</f>
        <v>66016115.913342051</v>
      </c>
      <c r="C3" s="6">
        <f t="shared" ref="C3:C66" si="0">IF(A3="","",B3/T3)</f>
        <v>0.94190823559743253</v>
      </c>
      <c r="D3" s="12">
        <f>IF(A3="","",'Diesel Vehicles'!F3)</f>
        <v>396990.78539310442</v>
      </c>
      <c r="E3" s="6">
        <f t="shared" ref="E3:E66" si="1">IF(A3="","",D3/T3)</f>
        <v>5.664206157007275E-3</v>
      </c>
      <c r="F3" s="12">
        <f>IF(A3="","",'Ethanol Vehicles'!E3)</f>
        <v>2602821.9260146911</v>
      </c>
      <c r="G3" s="6">
        <f t="shared" ref="G3:G66" si="2">IF(A3="","",F3/T3)</f>
        <v>3.7136680551230816E-2</v>
      </c>
      <c r="H3" s="12">
        <f>IF(A3="","",'Gasoline Hybrid Vehicles'!E3)</f>
        <v>410491.25532151322</v>
      </c>
      <c r="I3" s="6">
        <f t="shared" ref="I3:I66" si="3">IF(A3="","",H3/T3)</f>
        <v>5.8568288769912259E-3</v>
      </c>
      <c r="J3" s="12">
        <f>IF(A3="","",'LPG Bi-Fuel Vehicles'!H3)</f>
        <v>472470.48908638663</v>
      </c>
      <c r="K3" s="6">
        <f t="shared" ref="K3:K66" si="4">IF(A3="","",J3/T3)</f>
        <v>6.7411394716312568E-3</v>
      </c>
      <c r="L3" s="12">
        <f>IF(A3="","",'CNG Bi-Fuel Vehicles'!H3)</f>
        <v>138739.99402701244</v>
      </c>
      <c r="M3" s="6">
        <f t="shared" ref="M3:M66" si="5">IF(A3="","",L3/T3)</f>
        <v>1.9795218360365661E-3</v>
      </c>
      <c r="N3" s="12">
        <f>IF(A3="","",'CNG Vehicles'!E3)</f>
        <v>21997.482940413422</v>
      </c>
      <c r="O3" s="6">
        <f t="shared" ref="O3:O66" si="6">IF(A3="","",N3/T3)</f>
        <v>3.1385685233568754E-4</v>
      </c>
      <c r="P3" s="12">
        <f>IF(A3="","",'LPG Vehicles'!E3)</f>
        <v>28002.156886128818</v>
      </c>
      <c r="Q3" s="6">
        <f t="shared" ref="Q3:Q66" si="7">IF(A3="","",P3/T3)</f>
        <v>3.9953065733462113E-4</v>
      </c>
      <c r="R3">
        <f>IF(A3="","",'Diesel Hybrid Vehicles'!E3)</f>
        <v>0</v>
      </c>
      <c r="S3" s="6">
        <f t="shared" ref="S3:S66" si="8">IF(A3="","",R3/T3)</f>
        <v>0</v>
      </c>
      <c r="T3" s="12">
        <f t="shared" ref="T3:T66" si="9">IF(A3="","",R3+P3+N3+L3+J3+H3+F3+D3+B3)</f>
        <v>70087630.003011301</v>
      </c>
      <c r="U3" t="str">
        <f t="shared" ref="U3:U66" si="10">IF(T4="",T3,"")</f>
        <v/>
      </c>
    </row>
    <row r="4" spans="1:22" x14ac:dyDescent="0.3">
      <c r="A4">
        <f>IF(A3&gt;=Assumptions!$B$7,"",'Emission Assumption Summary'!A3+1)</f>
        <v>2014</v>
      </c>
      <c r="B4" s="12">
        <f>IF(A4="","",'Gas Vehicles'!F4)</f>
        <v>65649179.34837126</v>
      </c>
      <c r="C4" s="6">
        <f t="shared" si="0"/>
        <v>0.94201508644584309</v>
      </c>
      <c r="D4" s="12">
        <f>IF(A4="","",'Diesel Vehicles'!F4)</f>
        <v>394013.35450265615</v>
      </c>
      <c r="E4" s="6">
        <f t="shared" si="1"/>
        <v>5.6537877226616818E-3</v>
      </c>
      <c r="F4" s="12">
        <f>IF(A4="","",'Ethanol Vehicles'!E4)</f>
        <v>2583300.761569581</v>
      </c>
      <c r="G4" s="6">
        <f t="shared" si="2"/>
        <v>3.7068373350290111E-2</v>
      </c>
      <c r="H4" s="12">
        <f>IF(A4="","",'Gasoline Hybrid Vehicles'!E4)</f>
        <v>407412.5709066019</v>
      </c>
      <c r="I4" s="6">
        <f t="shared" si="3"/>
        <v>5.8460561428362694E-3</v>
      </c>
      <c r="J4" s="12">
        <f>IF(A4="","",'LPG Bi-Fuel Vehicles'!H4)</f>
        <v>468926.96041823871</v>
      </c>
      <c r="K4" s="6">
        <f t="shared" si="4"/>
        <v>6.7287401844137893E-3</v>
      </c>
      <c r="L4" s="12">
        <f>IF(A4="","",'CNG Bi-Fuel Vehicles'!H4)</f>
        <v>137699.44407180985</v>
      </c>
      <c r="M4" s="6">
        <f t="shared" si="5"/>
        <v>1.9758808106725965E-3</v>
      </c>
      <c r="N4" s="12">
        <f>IF(A4="","",'CNG Vehicles'!E4)</f>
        <v>21832.501818360321</v>
      </c>
      <c r="O4" s="6">
        <f t="shared" si="6"/>
        <v>3.1327956102260058E-4</v>
      </c>
      <c r="P4" s="12">
        <f>IF(A4="","",'LPG Vehicles'!E4)</f>
        <v>27792.140709482854</v>
      </c>
      <c r="Q4" s="6">
        <f t="shared" si="7"/>
        <v>3.9879578225996602E-4</v>
      </c>
      <c r="R4">
        <f>IF(A4="","",'Diesel Hybrid Vehicles'!E4)</f>
        <v>0</v>
      </c>
      <c r="S4" s="6">
        <f t="shared" si="8"/>
        <v>0</v>
      </c>
      <c r="T4" s="12">
        <f t="shared" si="9"/>
        <v>69690157.082367986</v>
      </c>
      <c r="U4" t="str">
        <f t="shared" si="10"/>
        <v/>
      </c>
    </row>
    <row r="5" spans="1:22" x14ac:dyDescent="0.3">
      <c r="A5">
        <f>IF(A4&gt;=Assumptions!$B$7,"",'Emission Assumption Summary'!A4+1)</f>
        <v>2015</v>
      </c>
      <c r="B5" s="12">
        <f>IF(A5="","",'Gas Vehicles'!F5)</f>
        <v>65284262.528393015</v>
      </c>
      <c r="C5" s="6">
        <f t="shared" si="0"/>
        <v>0.94212173630243878</v>
      </c>
      <c r="D5" s="12">
        <f>IF(A5="","",'Diesel Vehicles'!F5)</f>
        <v>391058.25434388616</v>
      </c>
      <c r="E5" s="6">
        <f t="shared" si="1"/>
        <v>5.6433888859145787E-3</v>
      </c>
      <c r="F5" s="12">
        <f>IF(A5="","",'Ethanol Vehicles'!E5)</f>
        <v>2563926.005857809</v>
      </c>
      <c r="G5" s="6">
        <f t="shared" si="2"/>
        <v>3.7000194638626555E-2</v>
      </c>
      <c r="H5" s="12">
        <f>IF(A5="","",'Gasoline Hybrid Vehicles'!E5)</f>
        <v>404356.97662480245</v>
      </c>
      <c r="I5" s="6">
        <f t="shared" si="3"/>
        <v>5.8353036727355487E-3</v>
      </c>
      <c r="J5" s="12">
        <f>IF(A5="","",'LPG Bi-Fuel Vehicles'!H5)</f>
        <v>465410.0082151019</v>
      </c>
      <c r="K5" s="6">
        <f t="shared" si="4"/>
        <v>6.7163642208785965E-3</v>
      </c>
      <c r="L5" s="12">
        <f>IF(A5="","",'CNG Bi-Fuel Vehicles'!H5)</f>
        <v>136666.69824127125</v>
      </c>
      <c r="M5" s="6">
        <f t="shared" si="5"/>
        <v>1.9722466342602845E-3</v>
      </c>
      <c r="N5" s="12">
        <f>IF(A5="","",'CNG Vehicles'!E5)</f>
        <v>21668.758054722613</v>
      </c>
      <c r="O5" s="6">
        <f t="shared" si="6"/>
        <v>3.1270335562348021E-4</v>
      </c>
      <c r="P5" s="12">
        <f>IF(A5="","",'LPG Vehicles'!E5)</f>
        <v>27583.69965416173</v>
      </c>
      <c r="Q5" s="6">
        <f t="shared" si="7"/>
        <v>3.9806228952225109E-4</v>
      </c>
      <c r="R5">
        <f>IF(A5="","",'Diesel Hybrid Vehicles'!E5)</f>
        <v>0</v>
      </c>
      <c r="S5" s="6">
        <f t="shared" si="8"/>
        <v>0</v>
      </c>
      <c r="T5" s="12">
        <f t="shared" si="9"/>
        <v>69294932.929384768</v>
      </c>
      <c r="U5" t="str">
        <f t="shared" si="10"/>
        <v/>
      </c>
    </row>
    <row r="6" spans="1:22" x14ac:dyDescent="0.3">
      <c r="A6">
        <f>IF(A5&gt;=Assumptions!$B$7,"",'Emission Assumption Summary'!A5+1)</f>
        <v>2016</v>
      </c>
      <c r="B6" s="12">
        <f>IF(A6="","",'Gas Vehicles'!F6)</f>
        <v>64921354.4886159</v>
      </c>
      <c r="C6" s="6">
        <f t="shared" si="0"/>
        <v>0.94222818556167132</v>
      </c>
      <c r="D6" s="12">
        <f>IF(A6="","",'Diesel Vehicles'!F6)</f>
        <v>388125.31743630703</v>
      </c>
      <c r="E6" s="6">
        <f t="shared" si="1"/>
        <v>5.6330096083051697E-3</v>
      </c>
      <c r="F6" s="12">
        <f>IF(A6="","",'Ethanol Vehicles'!E6)</f>
        <v>2544696.5608138749</v>
      </c>
      <c r="G6" s="6">
        <f t="shared" si="2"/>
        <v>3.6932144164076579E-2</v>
      </c>
      <c r="H6" s="12">
        <f>IF(A6="","",'Gasoline Hybrid Vehicles'!E6)</f>
        <v>401324.29930011637</v>
      </c>
      <c r="I6" s="6">
        <f t="shared" si="3"/>
        <v>5.8245714269203252E-3</v>
      </c>
      <c r="J6" s="12">
        <f>IF(A6="","",'LPG Bi-Fuel Vehicles'!H6)</f>
        <v>461919.43315348867</v>
      </c>
      <c r="K6" s="6">
        <f t="shared" si="4"/>
        <v>6.7040115352523418E-3</v>
      </c>
      <c r="L6" s="12">
        <f>IF(A6="","",'CNG Bi-Fuel Vehicles'!H6)</f>
        <v>135641.69800446171</v>
      </c>
      <c r="M6" s="6">
        <f t="shared" si="5"/>
        <v>1.9686192933583832E-3</v>
      </c>
      <c r="N6" s="12">
        <f>IF(A6="","",'CNG Vehicles'!E6)</f>
        <v>21506.242369312189</v>
      </c>
      <c r="O6" s="6">
        <f t="shared" si="6"/>
        <v>3.1212823400719194E-4</v>
      </c>
      <c r="P6" s="12">
        <f>IF(A6="","",'LPG Vehicles'!E6)</f>
        <v>27376.821906755515</v>
      </c>
      <c r="Q6" s="6">
        <f t="shared" si="7"/>
        <v>3.9733017640860392E-4</v>
      </c>
      <c r="R6">
        <f>IF(A6="","",'Diesel Hybrid Vehicles'!E6)</f>
        <v>0</v>
      </c>
      <c r="S6" s="6">
        <f t="shared" si="8"/>
        <v>0</v>
      </c>
      <c r="T6" s="12">
        <f t="shared" si="9"/>
        <v>68901944.86160022</v>
      </c>
      <c r="U6" t="str">
        <f t="shared" si="10"/>
        <v/>
      </c>
    </row>
    <row r="7" spans="1:22" x14ac:dyDescent="0.3">
      <c r="A7">
        <f>IF(A6&gt;=Assumptions!$B$7,"",'Emission Assumption Summary'!A6+1)</f>
        <v>2017</v>
      </c>
      <c r="B7" s="12">
        <f>IF(A7="","",'Gas Vehicles'!F7)</f>
        <v>64560444.322586514</v>
      </c>
      <c r="C7" s="6">
        <f t="shared" si="0"/>
        <v>0.94233443461715838</v>
      </c>
      <c r="D7" s="12">
        <f>IF(A7="","",'Diesel Vehicles'!F7)</f>
        <v>385214.37755553471</v>
      </c>
      <c r="E7" s="6">
        <f t="shared" si="1"/>
        <v>5.6226498514540015E-3</v>
      </c>
      <c r="F7" s="12">
        <f>IF(A7="","",'Ethanol Vehicles'!E7)</f>
        <v>2525611.336607771</v>
      </c>
      <c r="G7" s="6">
        <f t="shared" si="2"/>
        <v>3.6864221675009995E-2</v>
      </c>
      <c r="H7" s="12">
        <f>IF(A7="","",'Gasoline Hybrid Vehicles'!E7)</f>
        <v>398314.36705536552</v>
      </c>
      <c r="I7" s="6">
        <f t="shared" si="3"/>
        <v>5.8138593657059822E-3</v>
      </c>
      <c r="J7" s="12">
        <f>IF(A7="","",'LPG Bi-Fuel Vehicles'!H7)</f>
        <v>458455.03740483749</v>
      </c>
      <c r="K7" s="6">
        <f t="shared" si="4"/>
        <v>6.6916820818585044E-3</v>
      </c>
      <c r="L7" s="12">
        <f>IF(A7="","",'CNG Bi-Fuel Vehicles'!H7)</f>
        <v>134624.38526942825</v>
      </c>
      <c r="M7" s="6">
        <f t="shared" si="5"/>
        <v>1.9649987745540766E-3</v>
      </c>
      <c r="N7" s="12">
        <f>IF(A7="","",'CNG Vehicles'!E7)</f>
        <v>21344.945551542351</v>
      </c>
      <c r="O7" s="6">
        <f t="shared" si="6"/>
        <v>3.1155419404710897E-4</v>
      </c>
      <c r="P7" s="12">
        <f>IF(A7="","",'LPG Vehicles'!E7)</f>
        <v>27171.495742454856</v>
      </c>
      <c r="Q7" s="6">
        <f t="shared" si="7"/>
        <v>3.965994402118903E-4</v>
      </c>
      <c r="R7">
        <f>IF(A7="","",'Diesel Hybrid Vehicles'!E7)</f>
        <v>0</v>
      </c>
      <c r="S7" s="6">
        <f t="shared" si="8"/>
        <v>0</v>
      </c>
      <c r="T7" s="12">
        <f t="shared" si="9"/>
        <v>68511180.267773449</v>
      </c>
      <c r="U7" t="str">
        <f t="shared" si="10"/>
        <v/>
      </c>
    </row>
    <row r="8" spans="1:22" x14ac:dyDescent="0.3">
      <c r="A8">
        <f>IF(A7&gt;=Assumptions!$B$7,"",'Emission Assumption Summary'!A7+1)</f>
        <v>2018</v>
      </c>
      <c r="B8" s="12">
        <f>IF(A8="","",'Gas Vehicles'!F8)</f>
        <v>64201521.181888431</v>
      </c>
      <c r="C8" s="6">
        <f t="shared" si="0"/>
        <v>0.942440483861685</v>
      </c>
      <c r="D8" s="12">
        <f>IF(A8="","",'Diesel Vehicles'!F8)</f>
        <v>382325.26972386823</v>
      </c>
      <c r="E8" s="6">
        <f t="shared" si="1"/>
        <v>5.6123095770627832E-3</v>
      </c>
      <c r="F8" s="12">
        <f>IF(A8="","",'Ethanol Vehicles'!E8)</f>
        <v>2506669.251583213</v>
      </c>
      <c r="G8" s="6">
        <f t="shared" si="2"/>
        <v>3.6796426920328675E-2</v>
      </c>
      <c r="H8" s="12">
        <f>IF(A8="","",'Gasoline Hybrid Vehicles'!E8)</f>
        <v>395327.00930245023</v>
      </c>
      <c r="I8" s="6">
        <f t="shared" si="3"/>
        <v>5.8031674494918124E-3</v>
      </c>
      <c r="J8" s="12">
        <f>IF(A8="","",'LPG Bi-Fuel Vehicles'!H8)</f>
        <v>455016.6246243011</v>
      </c>
      <c r="K8" s="6">
        <f t="shared" si="4"/>
        <v>6.6793758151171495E-3</v>
      </c>
      <c r="L8" s="12">
        <f>IF(A8="","",'CNG Bi-Fuel Vehicles'!H8)</f>
        <v>133614.70237990754</v>
      </c>
      <c r="M8" s="6">
        <f t="shared" si="5"/>
        <v>1.9613850644629094E-3</v>
      </c>
      <c r="N8" s="12">
        <f>IF(A8="","",'CNG Vehicles'!E8)</f>
        <v>21184.858459905787</v>
      </c>
      <c r="O8" s="6">
        <f t="shared" si="6"/>
        <v>3.1098123362110114E-4</v>
      </c>
      <c r="P8" s="12">
        <f>IF(A8="","",'LPG Vehicles'!E8)</f>
        <v>26967.709524386439</v>
      </c>
      <c r="Q8" s="6">
        <f t="shared" si="7"/>
        <v>3.9587007823070012E-4</v>
      </c>
      <c r="R8">
        <f>IF(A8="","",'Diesel Hybrid Vehicles'!E8)</f>
        <v>0</v>
      </c>
      <c r="S8" s="6">
        <f t="shared" si="8"/>
        <v>0</v>
      </c>
      <c r="T8" s="12">
        <f t="shared" si="9"/>
        <v>68122626.607486457</v>
      </c>
      <c r="U8" t="str">
        <f t="shared" si="10"/>
        <v/>
      </c>
    </row>
    <row r="9" spans="1:22" x14ac:dyDescent="0.3">
      <c r="A9">
        <f>IF(A8&gt;=Assumptions!$B$7,"",'Emission Assumption Summary'!A8+1)</f>
        <v>2019</v>
      </c>
      <c r="B9" s="12">
        <f>IF(A9="","",'Gas Vehicles'!F9)</f>
        <v>63844574.275842652</v>
      </c>
      <c r="C9" s="6">
        <f t="shared" si="0"/>
        <v>0.94254633368720531</v>
      </c>
      <c r="D9" s="12">
        <f>IF(A9="","",'Diesel Vehicles'!F9)</f>
        <v>379457.83020093921</v>
      </c>
      <c r="E9" s="6">
        <f t="shared" si="1"/>
        <v>5.6019887469141837E-3</v>
      </c>
      <c r="F9" s="12">
        <f>IF(A9="","",'Ethanol Vehicles'!E9)</f>
        <v>2487869.2321963389</v>
      </c>
      <c r="G9" s="6">
        <f t="shared" si="2"/>
        <v>3.6728759649465328E-2</v>
      </c>
      <c r="H9" s="12">
        <f>IF(A9="","",'Gasoline Hybrid Vehicles'!E9)</f>
        <v>392362.05673268187</v>
      </c>
      <c r="I9" s="6">
        <f t="shared" si="3"/>
        <v>5.7924956387608315E-3</v>
      </c>
      <c r="J9" s="12">
        <f>IF(A9="","",'LPG Bi-Fuel Vehicles'!H9)</f>
        <v>451603.99993961898</v>
      </c>
      <c r="K9" s="6">
        <f t="shared" si="4"/>
        <v>6.667092689544709E-3</v>
      </c>
      <c r="L9" s="12">
        <f>IF(A9="","",'CNG Bi-Fuel Vehicles'!H9)</f>
        <v>132612.59211205825</v>
      </c>
      <c r="M9" s="6">
        <f t="shared" si="5"/>
        <v>1.9577781497287236E-3</v>
      </c>
      <c r="N9" s="12">
        <f>IF(A9="","",'CNG Vehicles'!E9)</f>
        <v>21025.972021456491</v>
      </c>
      <c r="O9" s="6">
        <f t="shared" si="6"/>
        <v>3.1040935061152472E-4</v>
      </c>
      <c r="P9" s="12">
        <f>IF(A9="","",'LPG Vehicles'!E9)</f>
        <v>26765.451702953545</v>
      </c>
      <c r="Q9" s="6">
        <f t="shared" si="7"/>
        <v>3.9514208776933473E-4</v>
      </c>
      <c r="R9">
        <f>IF(A9="","",'Diesel Hybrid Vehicles'!E9)</f>
        <v>0</v>
      </c>
      <c r="S9" s="6">
        <f t="shared" si="8"/>
        <v>0</v>
      </c>
      <c r="T9" s="12">
        <f t="shared" si="9"/>
        <v>67736271.410748705</v>
      </c>
      <c r="U9" t="str">
        <f t="shared" si="10"/>
        <v/>
      </c>
    </row>
    <row r="10" spans="1:22" x14ac:dyDescent="0.3">
      <c r="A10">
        <f>IF(A9&gt;=Assumptions!$B$7,"",'Emission Assumption Summary'!A9+1)</f>
        <v>2020</v>
      </c>
      <c r="B10" s="12">
        <f>IF(A10="","",'Gas Vehicles'!F10)</f>
        <v>63489592.871209569</v>
      </c>
      <c r="C10" s="6">
        <f t="shared" si="0"/>
        <v>0.94265198448484622</v>
      </c>
      <c r="D10" s="12">
        <f>IF(A10="","",'Diesel Vehicles'!F10)</f>
        <v>376611.89647443214</v>
      </c>
      <c r="E10" s="6">
        <f t="shared" si="1"/>
        <v>5.591687322871651E-3</v>
      </c>
      <c r="F10" s="12">
        <f>IF(A10="","",'Ethanol Vehicles'!E10)</f>
        <v>2469210.2129548662</v>
      </c>
      <c r="G10" s="6">
        <f t="shared" si="2"/>
        <v>3.6661219612382279E-2</v>
      </c>
      <c r="H10" s="12">
        <f>IF(A10="","",'Gasoline Hybrid Vehicles'!E10)</f>
        <v>389419.34130718675</v>
      </c>
      <c r="I10" s="6">
        <f t="shared" si="3"/>
        <v>5.7818438940795761E-3</v>
      </c>
      <c r="J10" s="12">
        <f>IF(A10="","",'LPG Bi-Fuel Vehicles'!H10)</f>
        <v>448216.96994007175</v>
      </c>
      <c r="K10" s="6">
        <f t="shared" si="4"/>
        <v>6.6548326597537337E-3</v>
      </c>
      <c r="L10" s="12">
        <f>IF(A10="","",'CNG Bi-Fuel Vehicles'!H10)</f>
        <v>131617.99767121783</v>
      </c>
      <c r="M10" s="6">
        <f t="shared" si="5"/>
        <v>1.9541780170235896E-3</v>
      </c>
      <c r="N10" s="12">
        <f>IF(A10="","",'CNG Vehicles'!E10)</f>
        <v>20868.277231295568</v>
      </c>
      <c r="O10" s="6">
        <f t="shared" si="6"/>
        <v>3.0983854290521183E-4</v>
      </c>
      <c r="P10" s="12">
        <f>IF(A10="","",'LPG Vehicles'!E10)</f>
        <v>26564.710815181395</v>
      </c>
      <c r="Q10" s="6">
        <f t="shared" si="7"/>
        <v>3.9441546613779266E-4</v>
      </c>
      <c r="R10">
        <f>IF(A10="","",'Diesel Hybrid Vehicles'!E10)</f>
        <v>0</v>
      </c>
      <c r="S10" s="6">
        <f t="shared" si="8"/>
        <v>0</v>
      </c>
      <c r="T10" s="12">
        <f t="shared" si="9"/>
        <v>67352102.27760382</v>
      </c>
      <c r="U10" t="str">
        <f t="shared" si="10"/>
        <v/>
      </c>
    </row>
    <row r="11" spans="1:22" x14ac:dyDescent="0.3">
      <c r="A11">
        <f>IF(A10&gt;=Assumptions!$B$7,"",'Emission Assumption Summary'!A10+1)</f>
        <v>2021</v>
      </c>
      <c r="B11" s="12">
        <f>IF(A11="","",'Gas Vehicles'!F11)</f>
        <v>63136566.291892387</v>
      </c>
      <c r="C11" s="6">
        <f t="shared" si="0"/>
        <v>0.94275743664490708</v>
      </c>
      <c r="D11" s="12">
        <f>IF(A11="","",'Diesel Vehicles'!F11)</f>
        <v>373787.30725087388</v>
      </c>
      <c r="E11" s="6">
        <f t="shared" si="1"/>
        <v>5.5814052668792039E-3</v>
      </c>
      <c r="F11" s="12">
        <f>IF(A11="","",'Ethanol Vehicles'!E11)</f>
        <v>2450691.1363577046</v>
      </c>
      <c r="G11" s="6">
        <f t="shared" si="2"/>
        <v>3.6593806559570098E-2</v>
      </c>
      <c r="H11" s="12">
        <f>IF(A11="","",'Gasoline Hybrid Vehicles'!E11)</f>
        <v>386498.69624738285</v>
      </c>
      <c r="I11" s="6">
        <f t="shared" si="3"/>
        <v>5.7712121760978945E-3</v>
      </c>
      <c r="J11" s="12">
        <f>IF(A11="","",'LPG Bi-Fuel Vehicles'!H11)</f>
        <v>444855.3426655212</v>
      </c>
      <c r="K11" s="6">
        <f t="shared" si="4"/>
        <v>6.6425956804526788E-3</v>
      </c>
      <c r="L11" s="12">
        <f>IF(A11="","",'CNG Bi-Fuel Vehicles'!H11)</f>
        <v>130630.86268868367</v>
      </c>
      <c r="M11" s="6">
        <f t="shared" si="5"/>
        <v>1.9505846530477355E-3</v>
      </c>
      <c r="N11" s="12">
        <f>IF(A11="","",'CNG Vehicles'!E11)</f>
        <v>20711.765152060849</v>
      </c>
      <c r="O11" s="6">
        <f t="shared" si="6"/>
        <v>3.0926880839345918E-4</v>
      </c>
      <c r="P11" s="12">
        <f>IF(A11="","",'LPG Vehicles'!E11)</f>
        <v>26365.47548406753</v>
      </c>
      <c r="Q11" s="6">
        <f t="shared" si="7"/>
        <v>3.9369021065175562E-4</v>
      </c>
      <c r="R11">
        <f>IF(A11="","",'Diesel Hybrid Vehicles'!E11)</f>
        <v>0</v>
      </c>
      <c r="S11" s="6">
        <f t="shared" si="8"/>
        <v>0</v>
      </c>
      <c r="T11" s="12">
        <f t="shared" si="9"/>
        <v>66970106.877738684</v>
      </c>
      <c r="U11" t="str">
        <f t="shared" si="10"/>
        <v/>
      </c>
    </row>
    <row r="12" spans="1:22" x14ac:dyDescent="0.3">
      <c r="A12">
        <f>IF(A11&gt;=Assumptions!$B$7,"",'Emission Assumption Summary'!A11+1)</f>
        <v>2022</v>
      </c>
      <c r="B12" s="12">
        <f>IF(A12="","",'Gas Vehicles'!F12)</f>
        <v>62785483.91864191</v>
      </c>
      <c r="C12" s="6">
        <f t="shared" si="0"/>
        <v>0.94286269055686378</v>
      </c>
      <c r="D12" s="12">
        <f>IF(A12="","",'Diesel Vehicles'!F12)</f>
        <v>370983.90244649234</v>
      </c>
      <c r="E12" s="6">
        <f t="shared" si="1"/>
        <v>5.571142540961257E-3</v>
      </c>
      <c r="F12" s="12">
        <f>IF(A12="","",'Ethanol Vehicles'!E12)</f>
        <v>2432310.952835022</v>
      </c>
      <c r="G12" s="6">
        <f t="shared" si="2"/>
        <v>3.6526520242046487E-2</v>
      </c>
      <c r="H12" s="12">
        <f>IF(A12="","",'Gasoline Hybrid Vehicles'!E12)</f>
        <v>383599.9560255275</v>
      </c>
      <c r="I12" s="6">
        <f t="shared" si="3"/>
        <v>5.7606004455487657E-3</v>
      </c>
      <c r="J12" s="12">
        <f>IF(A12="","",'LPG Bi-Fuel Vehicles'!H12)</f>
        <v>441518.92759552982</v>
      </c>
      <c r="K12" s="6">
        <f t="shared" si="4"/>
        <v>6.630381706445674E-3</v>
      </c>
      <c r="L12" s="12">
        <f>IF(A12="","",'CNG Bi-Fuel Vehicles'!H12)</f>
        <v>129651.13121851855</v>
      </c>
      <c r="M12" s="6">
        <f t="shared" si="5"/>
        <v>1.9469980445294877E-3</v>
      </c>
      <c r="N12" s="12">
        <f>IF(A12="","",'CNG Vehicles'!E12)</f>
        <v>20556.426913420397</v>
      </c>
      <c r="O12" s="6">
        <f t="shared" si="6"/>
        <v>3.087001449720183E-4</v>
      </c>
      <c r="P12" s="12">
        <f>IF(A12="","",'LPG Vehicles'!E12)</f>
        <v>26167.734417937027</v>
      </c>
      <c r="Q12" s="6">
        <f t="shared" si="7"/>
        <v>3.9296631863257661E-4</v>
      </c>
      <c r="R12">
        <f>IF(A12="","",'Diesel Hybrid Vehicles'!E12)</f>
        <v>0</v>
      </c>
      <c r="S12" s="6">
        <f t="shared" si="8"/>
        <v>0</v>
      </c>
      <c r="T12" s="12">
        <f t="shared" si="9"/>
        <v>66590272.950094357</v>
      </c>
      <c r="U12" t="str">
        <f t="shared" si="10"/>
        <v/>
      </c>
    </row>
    <row r="13" spans="1:22" x14ac:dyDescent="0.3">
      <c r="A13">
        <f>IF(A12&gt;=Assumptions!$B$7,"",'Emission Assumption Summary'!A12+1)</f>
        <v>2023</v>
      </c>
      <c r="B13" s="12">
        <f>IF(A13="","",'Gas Vehicles'!F13)</f>
        <v>62436335.188762881</v>
      </c>
      <c r="C13" s="6">
        <f t="shared" si="0"/>
        <v>0.94296774660936877</v>
      </c>
      <c r="D13" s="12">
        <f>IF(A13="","",'Diesel Vehicles'!F13)</f>
        <v>368201.52317814366</v>
      </c>
      <c r="E13" s="6">
        <f t="shared" si="1"/>
        <v>5.5608991072224221E-3</v>
      </c>
      <c r="F13" s="12">
        <f>IF(A13="","",'Ethanol Vehicles'!E13)</f>
        <v>2414068.6206887593</v>
      </c>
      <c r="G13" s="6">
        <f t="shared" si="2"/>
        <v>3.6459360411354905E-2</v>
      </c>
      <c r="H13" s="12">
        <f>IF(A13="","",'Gasoline Hybrid Vehicles'!E13)</f>
        <v>380722.95635533612</v>
      </c>
      <c r="I13" s="6">
        <f t="shared" si="3"/>
        <v>5.7500086632480936E-3</v>
      </c>
      <c r="J13" s="12">
        <f>IF(A13="","",'LPG Bi-Fuel Vehicles'!H13)</f>
        <v>438207.53563856328</v>
      </c>
      <c r="K13" s="6">
        <f t="shared" si="4"/>
        <v>6.6181906926322939E-3</v>
      </c>
      <c r="L13" s="12">
        <f>IF(A13="","",'CNG Bi-Fuel Vehicles'!H13)</f>
        <v>128678.74773437965</v>
      </c>
      <c r="M13" s="6">
        <f t="shared" si="5"/>
        <v>1.9434181782251982E-3</v>
      </c>
      <c r="N13" s="12">
        <f>IF(A13="","",'CNG Vehicles'!E13)</f>
        <v>20402.253711569741</v>
      </c>
      <c r="O13" s="6">
        <f t="shared" si="6"/>
        <v>3.0813255054108415E-4</v>
      </c>
      <c r="P13" s="12">
        <f>IF(A13="","",'LPG Vehicles'!E13)</f>
        <v>25971.476409802497</v>
      </c>
      <c r="Q13" s="6">
        <f t="shared" si="7"/>
        <v>3.922437874072649E-4</v>
      </c>
      <c r="R13">
        <f>IF(A13="","",'Diesel Hybrid Vehicles'!E13)</f>
        <v>0</v>
      </c>
      <c r="S13" s="6">
        <f t="shared" si="8"/>
        <v>0</v>
      </c>
      <c r="T13" s="12">
        <f t="shared" si="9"/>
        <v>66212588.302479431</v>
      </c>
      <c r="U13" t="str">
        <f t="shared" si="10"/>
        <v/>
      </c>
    </row>
    <row r="14" spans="1:22" x14ac:dyDescent="0.3">
      <c r="A14">
        <f>IF(A13&gt;=Assumptions!$B$7,"",'Emission Assumption Summary'!A13+1)</f>
        <v>2024</v>
      </c>
      <c r="B14" s="12">
        <f>IF(A14="","",'Gas Vehicles'!F14)</f>
        <v>62089109.595821843</v>
      </c>
      <c r="C14" s="6">
        <f t="shared" si="0"/>
        <v>0.9430726051902546</v>
      </c>
      <c r="D14" s="12">
        <f>IF(A14="","",'Diesel Vehicles'!F14)</f>
        <v>365440.01175430755</v>
      </c>
      <c r="E14" s="6">
        <f t="shared" si="1"/>
        <v>5.5506749278473088E-3</v>
      </c>
      <c r="F14" s="12">
        <f>IF(A14="","",'Ethanol Vehicles'!E14)</f>
        <v>2395963.1060335934</v>
      </c>
      <c r="G14" s="6">
        <f t="shared" si="2"/>
        <v>3.6392326819563343E-2</v>
      </c>
      <c r="H14" s="12">
        <f>IF(A14="","",'Gasoline Hybrid Vehicles'!E14)</f>
        <v>377867.53418267099</v>
      </c>
      <c r="I14" s="6">
        <f t="shared" si="3"/>
        <v>5.7394367900944964E-3</v>
      </c>
      <c r="J14" s="12">
        <f>IF(A14="","",'LPG Bi-Fuel Vehicles'!H14)</f>
        <v>434920.97912127408</v>
      </c>
      <c r="K14" s="6">
        <f t="shared" si="4"/>
        <v>6.6060225940073273E-3</v>
      </c>
      <c r="L14" s="12">
        <f>IF(A14="","",'CNG Bi-Fuel Vehicles'!H14)</f>
        <v>127713.65712637179</v>
      </c>
      <c r="M14" s="6">
        <f t="shared" si="5"/>
        <v>1.9398450409191784E-3</v>
      </c>
      <c r="N14" s="12">
        <f>IF(A14="","",'CNG Vehicles'!E14)</f>
        <v>20249.236808732967</v>
      </c>
      <c r="O14" s="6">
        <f t="shared" si="6"/>
        <v>3.0756602300528491E-4</v>
      </c>
      <c r="P14" s="12">
        <f>IF(A14="","",'LPG Vehicles'!E14)</f>
        <v>25776.690336728978</v>
      </c>
      <c r="Q14" s="6">
        <f t="shared" si="7"/>
        <v>3.9152261430847285E-4</v>
      </c>
      <c r="R14">
        <f>IF(A14="","",'Diesel Hybrid Vehicles'!E14)</f>
        <v>0</v>
      </c>
      <c r="S14" s="6">
        <f t="shared" si="8"/>
        <v>0</v>
      </c>
      <c r="T14" s="12">
        <f t="shared" si="9"/>
        <v>65837040.811185524</v>
      </c>
      <c r="U14" t="str">
        <f t="shared" si="10"/>
        <v/>
      </c>
    </row>
    <row r="15" spans="1:22" x14ac:dyDescent="0.3">
      <c r="A15">
        <f>IF(A14&gt;=Assumptions!$B$7,"",'Emission Assumption Summary'!A14+1)</f>
        <v>2025</v>
      </c>
      <c r="B15" s="12">
        <f>IF(A15="","",'Gas Vehicles'!F15)</f>
        <v>61743796.689356118</v>
      </c>
      <c r="C15" s="6">
        <f t="shared" si="0"/>
        <v>0.9431772666865349</v>
      </c>
      <c r="D15" s="12">
        <f>IF(A15="","",'Diesel Vehicles'!F15)</f>
        <v>362699.21166615025</v>
      </c>
      <c r="E15" s="6">
        <f t="shared" si="1"/>
        <v>5.5404699651003591E-3</v>
      </c>
      <c r="F15" s="12">
        <f>IF(A15="","",'Ethanol Vehicles'!E15)</f>
        <v>2377993.3827383416</v>
      </c>
      <c r="G15" s="6">
        <f t="shared" si="2"/>
        <v>3.6325419219263196E-2</v>
      </c>
      <c r="H15" s="12">
        <f>IF(A15="","",'Gasoline Hybrid Vehicles'!E15)</f>
        <v>375033.52767630096</v>
      </c>
      <c r="I15" s="6">
        <f t="shared" si="3"/>
        <v>5.7288847870691443E-3</v>
      </c>
      <c r="J15" s="12">
        <f>IF(A15="","",'LPG Bi-Fuel Vehicles'!H15)</f>
        <v>431659.07177786448</v>
      </c>
      <c r="K15" s="6">
        <f t="shared" si="4"/>
        <v>6.5938773656605641E-3</v>
      </c>
      <c r="L15" s="12">
        <f>IF(A15="","",'CNG Bi-Fuel Vehicles'!H15)</f>
        <v>126755.804697924</v>
      </c>
      <c r="M15" s="6">
        <f t="shared" si="5"/>
        <v>1.9362786194236372E-3</v>
      </c>
      <c r="N15" s="12">
        <f>IF(A15="","",'CNG Vehicles'!E15)</f>
        <v>20097.367532667467</v>
      </c>
      <c r="O15" s="6">
        <f t="shared" si="6"/>
        <v>3.0700056027367184E-4</v>
      </c>
      <c r="P15" s="12">
        <f>IF(A15="","",'LPG Vehicles'!E15)</f>
        <v>25583.365159203509</v>
      </c>
      <c r="Q15" s="6">
        <f t="shared" si="7"/>
        <v>3.9080279667448364E-4</v>
      </c>
      <c r="R15">
        <f>IF(A15="","",'Diesel Hybrid Vehicles'!E15)</f>
        <v>0</v>
      </c>
      <c r="S15" s="6">
        <f t="shared" si="8"/>
        <v>0</v>
      </c>
      <c r="T15" s="12">
        <f t="shared" si="9"/>
        <v>65463618.420604572</v>
      </c>
      <c r="U15" t="str">
        <f t="shared" si="10"/>
        <v/>
      </c>
    </row>
    <row r="16" spans="1:22" x14ac:dyDescent="0.3">
      <c r="A16">
        <f>IF(A15&gt;=Assumptions!$B$7,"",'Emission Assumption Summary'!A15+1)</f>
        <v>2026</v>
      </c>
      <c r="B16" s="12">
        <f>IF(A16="","",'Gas Vehicles'!F16)</f>
        <v>61400386.074584611</v>
      </c>
      <c r="C16" s="6">
        <f t="shared" si="0"/>
        <v>0.94328173148440686</v>
      </c>
      <c r="D16" s="12">
        <f>IF(A16="","",'Diesel Vehicles'!F16)</f>
        <v>359978.96757865412</v>
      </c>
      <c r="E16" s="6">
        <f t="shared" si="1"/>
        <v>5.5302841813256341E-3</v>
      </c>
      <c r="F16" s="12">
        <f>IF(A16="","",'Ethanol Vehicles'!E16)</f>
        <v>2360158.4323678035</v>
      </c>
      <c r="G16" s="6">
        <f t="shared" si="2"/>
        <v>3.625863736356786E-2</v>
      </c>
      <c r="H16" s="12">
        <f>IF(A16="","",'Gasoline Hybrid Vehicles'!E16)</f>
        <v>372220.77621872874</v>
      </c>
      <c r="I16" s="6">
        <f t="shared" si="3"/>
        <v>5.7183526152355339E-3</v>
      </c>
      <c r="J16" s="12">
        <f>IF(A16="","",'LPG Bi-Fuel Vehicles'!H16)</f>
        <v>428421.62873953063</v>
      </c>
      <c r="K16" s="6">
        <f t="shared" si="4"/>
        <v>6.581754962776562E-3</v>
      </c>
      <c r="L16" s="12">
        <f>IF(A16="","",'CNG Bi-Fuel Vehicles'!H16)</f>
        <v>125805.1361626896</v>
      </c>
      <c r="M16" s="6">
        <f t="shared" si="5"/>
        <v>1.9327189005786108E-3</v>
      </c>
      <c r="N16" s="12">
        <f>IF(A16="","",'CNG Vehicles'!E16)</f>
        <v>19946.637276172463</v>
      </c>
      <c r="O16" s="6">
        <f t="shared" si="6"/>
        <v>3.0643616025970833E-4</v>
      </c>
      <c r="P16" s="12">
        <f>IF(A16="","",'LPG Vehicles'!E16)</f>
        <v>25391.489920509488</v>
      </c>
      <c r="Q16" s="6">
        <f t="shared" si="7"/>
        <v>3.9008433184919663E-4</v>
      </c>
      <c r="R16">
        <f>IF(A16="","",'Diesel Hybrid Vehicles'!E16)</f>
        <v>0</v>
      </c>
      <c r="S16" s="6">
        <f t="shared" si="8"/>
        <v>0</v>
      </c>
      <c r="T16" s="12">
        <f t="shared" si="9"/>
        <v>65092309.1428487</v>
      </c>
      <c r="U16" t="str">
        <f t="shared" si="10"/>
        <v/>
      </c>
    </row>
    <row r="17" spans="1:21" x14ac:dyDescent="0.3">
      <c r="A17">
        <f>IF(A16&gt;=Assumptions!$B$7,"",'Emission Assumption Summary'!A16+1)</f>
        <v>2027</v>
      </c>
      <c r="B17" s="12">
        <f>IF(A17="","",'Gas Vehicles'!F17)</f>
        <v>61058867.412119769</v>
      </c>
      <c r="C17" s="6">
        <f t="shared" si="0"/>
        <v>0.94338599996925276</v>
      </c>
      <c r="D17" s="12">
        <f>IF(A17="","",'Diesel Vehicles'!F17)</f>
        <v>357279.12532181421</v>
      </c>
      <c r="E17" s="6">
        <f t="shared" si="1"/>
        <v>5.5201175389466379E-3</v>
      </c>
      <c r="F17" s="12">
        <f>IF(A17="","",'Ethanol Vehicles'!E17)</f>
        <v>2342457.2441250454</v>
      </c>
      <c r="G17" s="6">
        <f t="shared" si="2"/>
        <v>3.6191981006111609E-2</v>
      </c>
      <c r="H17" s="12">
        <f>IF(A17="","",'Gasoline Hybrid Vehicles'!E17)</f>
        <v>369429.12039708829</v>
      </c>
      <c r="I17" s="6">
        <f t="shared" si="3"/>
        <v>5.7078402357393044E-3</v>
      </c>
      <c r="J17" s="12">
        <f>IF(A17="","",'LPG Bi-Fuel Vehicles'!H17)</f>
        <v>425208.4665239841</v>
      </c>
      <c r="K17" s="6">
        <f t="shared" si="4"/>
        <v>6.5696553406344145E-3</v>
      </c>
      <c r="L17" s="12">
        <f>IF(A17="","",'CNG Bi-Fuel Vehicles'!H17)</f>
        <v>124861.59764146942</v>
      </c>
      <c r="M17" s="6">
        <f t="shared" si="5"/>
        <v>1.9291658712518973E-3</v>
      </c>
      <c r="N17" s="12">
        <f>IF(A17="","",'CNG Vehicles'!E17)</f>
        <v>19797.03749660117</v>
      </c>
      <c r="O17" s="6">
        <f t="shared" si="6"/>
        <v>3.0587282088125956E-4</v>
      </c>
      <c r="P17" s="12">
        <f>IF(A17="","",'LPG Vehicles'!E17)</f>
        <v>25201.053746105663</v>
      </c>
      <c r="Q17" s="6">
        <f t="shared" si="7"/>
        <v>3.8936721718211452E-4</v>
      </c>
      <c r="R17">
        <f>IF(A17="","",'Diesel Hybrid Vehicles'!E17)</f>
        <v>0</v>
      </c>
      <c r="S17" s="6">
        <f t="shared" si="8"/>
        <v>0</v>
      </c>
      <c r="T17" s="12">
        <f t="shared" si="9"/>
        <v>64723101.057371877</v>
      </c>
      <c r="U17" t="str">
        <f t="shared" si="10"/>
        <v/>
      </c>
    </row>
    <row r="18" spans="1:21" x14ac:dyDescent="0.3">
      <c r="A18">
        <f>IF(A17&gt;=Assumptions!$B$7,"",'Emission Assumption Summary'!A17+1)</f>
        <v>2028</v>
      </c>
      <c r="B18" s="12">
        <f>IF(A18="","",'Gas Vehicles'!F18)</f>
        <v>60719230.41768112</v>
      </c>
      <c r="C18" s="6">
        <f t="shared" si="0"/>
        <v>0.9434900725256421</v>
      </c>
      <c r="D18" s="12">
        <f>IF(A18="","",'Diesel Vehicles'!F18)</f>
        <v>354599.53188190056</v>
      </c>
      <c r="E18" s="6">
        <f t="shared" si="1"/>
        <v>5.509970000466124E-3</v>
      </c>
      <c r="F18" s="12">
        <f>IF(A18="","",'Ethanol Vehicles'!E18)</f>
        <v>2324888.8147941073</v>
      </c>
      <c r="G18" s="6">
        <f t="shared" si="2"/>
        <v>3.6125449901048289E-2</v>
      </c>
      <c r="H18" s="12">
        <f>IF(A18="","",'Gasoline Hybrid Vehicles'!E18)</f>
        <v>366658.40199411009</v>
      </c>
      <c r="I18" s="6">
        <f t="shared" si="3"/>
        <v>5.6973476098080367E-3</v>
      </c>
      <c r="J18" s="12">
        <f>IF(A18="","",'LPG Bi-Fuel Vehicles'!H18)</f>
        <v>422019.40302505426</v>
      </c>
      <c r="K18" s="6">
        <f t="shared" si="4"/>
        <v>6.5575784546075423E-3</v>
      </c>
      <c r="L18" s="12">
        <f>IF(A18="","",'CNG Bi-Fuel Vehicles'!H18)</f>
        <v>123925.1356591584</v>
      </c>
      <c r="M18" s="6">
        <f t="shared" si="5"/>
        <v>1.9256195183389921E-3</v>
      </c>
      <c r="N18" s="12">
        <f>IF(A18="","",'CNG Vehicles'!E18)</f>
        <v>19648.559715376658</v>
      </c>
      <c r="O18" s="6">
        <f t="shared" si="6"/>
        <v>3.0531054006058186E-4</v>
      </c>
      <c r="P18" s="12">
        <f>IF(A18="","",'LPG Vehicles'!E18)</f>
        <v>25012.04584300987</v>
      </c>
      <c r="Q18" s="6">
        <f t="shared" si="7"/>
        <v>3.886514500283303E-4</v>
      </c>
      <c r="R18">
        <f>IF(A18="","",'Diesel Hybrid Vehicles'!E18)</f>
        <v>0</v>
      </c>
      <c r="S18" s="6">
        <f t="shared" si="8"/>
        <v>0</v>
      </c>
      <c r="T18" s="12">
        <f t="shared" si="9"/>
        <v>64355982.310593836</v>
      </c>
      <c r="U18" t="str">
        <f t="shared" si="10"/>
        <v/>
      </c>
    </row>
    <row r="19" spans="1:21" x14ac:dyDescent="0.3">
      <c r="A19">
        <f>IF(A18&gt;=Assumptions!$B$7,"",'Emission Assumption Summary'!A18+1)</f>
        <v>2029</v>
      </c>
      <c r="B19" s="12">
        <f>IF(A19="","",'Gas Vehicles'!F19)</f>
        <v>60381464.861810066</v>
      </c>
      <c r="C19" s="6">
        <f t="shared" si="0"/>
        <v>0.94359394953733355</v>
      </c>
      <c r="D19" s="12">
        <f>IF(A19="","",'Diesel Vehicles'!F19)</f>
        <v>351940.03539278632</v>
      </c>
      <c r="E19" s="6">
        <f t="shared" si="1"/>
        <v>5.4998415284659118E-3</v>
      </c>
      <c r="F19" s="12">
        <f>IF(A19="","",'Ethanol Vehicles'!E19)</f>
        <v>2307452.1486831517</v>
      </c>
      <c r="G19" s="6">
        <f t="shared" si="2"/>
        <v>3.6059043803050132E-2</v>
      </c>
      <c r="H19" s="12">
        <f>IF(A19="","",'Gasoline Hybrid Vehicles'!E19)</f>
        <v>363908.4639791543</v>
      </c>
      <c r="I19" s="6">
        <f t="shared" si="3"/>
        <v>5.6868746987510741E-3</v>
      </c>
      <c r="J19" s="12">
        <f>IF(A19="","",'LPG Bi-Fuel Vehicles'!H19)</f>
        <v>418854.25750236632</v>
      </c>
      <c r="K19" s="6">
        <f t="shared" si="4"/>
        <v>6.5455242601634581E-3</v>
      </c>
      <c r="L19" s="12">
        <f>IF(A19="","",'CNG Bi-Fuel Vehicles'!H19)</f>
        <v>122995.69714171471</v>
      </c>
      <c r="M19" s="6">
        <f t="shared" si="5"/>
        <v>1.9220798287630219E-3</v>
      </c>
      <c r="N19" s="12">
        <f>IF(A19="","",'CNG Vehicles'!E19)</f>
        <v>19501.195517511336</v>
      </c>
      <c r="O19" s="6">
        <f t="shared" si="6"/>
        <v>3.0474931572431301E-4</v>
      </c>
      <c r="P19" s="12">
        <f>IF(A19="","",'LPG Vehicles'!E19)</f>
        <v>24824.455499187294</v>
      </c>
      <c r="Q19" s="6">
        <f t="shared" si="7"/>
        <v>3.879370277485137E-4</v>
      </c>
      <c r="R19">
        <f>IF(A19="","",'Diesel Hybrid Vehicles'!E19)</f>
        <v>0</v>
      </c>
      <c r="S19" s="6">
        <f t="shared" si="8"/>
        <v>0</v>
      </c>
      <c r="T19" s="12">
        <f t="shared" si="9"/>
        <v>63990941.115525939</v>
      </c>
      <c r="U19" t="str">
        <f t="shared" si="10"/>
        <v/>
      </c>
    </row>
    <row r="20" spans="1:21" x14ac:dyDescent="0.3">
      <c r="A20">
        <f>IF(A19&gt;=Assumptions!$B$7,"",'Emission Assumption Summary'!A19+1)</f>
        <v>2030</v>
      </c>
      <c r="B20" s="12">
        <f>IF(A20="","",'Gas Vehicles'!F20)</f>
        <v>60045560.56958624</v>
      </c>
      <c r="C20" s="6">
        <f t="shared" si="0"/>
        <v>0.94369763138727691</v>
      </c>
      <c r="D20" s="12">
        <f>IF(A20="","",'Diesel Vehicles'!F20)</f>
        <v>349300.48512734042</v>
      </c>
      <c r="E20" s="6">
        <f t="shared" si="1"/>
        <v>5.4897320856066969E-3</v>
      </c>
      <c r="F20" s="12">
        <f>IF(A20="","",'Ethanol Vehicles'!E20)</f>
        <v>2290146.2575680283</v>
      </c>
      <c r="G20" s="6">
        <f t="shared" si="2"/>
        <v>3.5992762467306538E-2</v>
      </c>
      <c r="H20" s="12">
        <f>IF(A20="","",'Gasoline Hybrid Vehicles'!E20)</f>
        <v>361179.15049931064</v>
      </c>
      <c r="I20" s="6">
        <f t="shared" si="3"/>
        <v>5.676421463959312E-3</v>
      </c>
      <c r="J20" s="12">
        <f>IF(A20="","",'LPG Bi-Fuel Vehicles'!H20)</f>
        <v>415712.85057109856</v>
      </c>
      <c r="K20" s="6">
        <f t="shared" si="4"/>
        <v>6.5334927128635513E-3</v>
      </c>
      <c r="L20" s="12">
        <f>IF(A20="","",'CNG Bi-Fuel Vehicles'!H20)</f>
        <v>122073.22941315186</v>
      </c>
      <c r="M20" s="6">
        <f t="shared" si="5"/>
        <v>1.9185467894746791E-3</v>
      </c>
      <c r="N20" s="12">
        <f>IF(A20="","",'CNG Vehicles'!E20)</f>
        <v>19354.936551130006</v>
      </c>
      <c r="O20" s="6">
        <f t="shared" si="6"/>
        <v>3.04189145803461E-4</v>
      </c>
      <c r="P20" s="12">
        <f>IF(A20="","",'LPG Vehicles'!E20)</f>
        <v>24638.272082943389</v>
      </c>
      <c r="Q20" s="6">
        <f t="shared" si="7"/>
        <v>3.8722394770889824E-4</v>
      </c>
      <c r="R20">
        <f>IF(A20="","",'Diesel Hybrid Vehicles'!E20)</f>
        <v>0</v>
      </c>
      <c r="S20" s="6">
        <f t="shared" si="8"/>
        <v>0</v>
      </c>
      <c r="T20" s="12">
        <f t="shared" si="9"/>
        <v>63627965.751399241</v>
      </c>
      <c r="U20" t="str">
        <f t="shared" si="10"/>
        <v/>
      </c>
    </row>
    <row r="21" spans="1:21" x14ac:dyDescent="0.3">
      <c r="A21">
        <f>IF(A20&gt;=Assumptions!$B$7,"",'Emission Assumption Summary'!A20+1)</f>
        <v>2031</v>
      </c>
      <c r="B21" s="12">
        <f>IF(A21="","",'Gas Vehicles'!F21)</f>
        <v>59711507.420345172</v>
      </c>
      <c r="C21" s="6">
        <f t="shared" si="0"/>
        <v>0.94380111845761472</v>
      </c>
      <c r="D21" s="12">
        <f>IF(A21="","",'Diesel Vehicles'!F21)</f>
        <v>346680.73148888536</v>
      </c>
      <c r="E21" s="6">
        <f t="shared" si="1"/>
        <v>5.4796416346278637E-3</v>
      </c>
      <c r="F21" s="12">
        <f>IF(A21="","",'Ethanol Vehicles'!E21)</f>
        <v>2272970.1606362681</v>
      </c>
      <c r="G21" s="6">
        <f t="shared" si="2"/>
        <v>3.5926605649522776E-2</v>
      </c>
      <c r="H21" s="12">
        <f>IF(A21="","",'Gasoline Hybrid Vehicles'!E21)</f>
        <v>358470.30687056581</v>
      </c>
      <c r="I21" s="6">
        <f t="shared" si="3"/>
        <v>5.665987866905013E-3</v>
      </c>
      <c r="J21" s="12">
        <f>IF(A21="","",'LPG Bi-Fuel Vehicles'!H21)</f>
        <v>412595.00419181533</v>
      </c>
      <c r="K21" s="6">
        <f t="shared" si="4"/>
        <v>6.5214837683628601E-3</v>
      </c>
      <c r="L21" s="12">
        <f>IF(A21="","",'CNG Bi-Fuel Vehicles'!H21)</f>
        <v>121157.68019255321</v>
      </c>
      <c r="M21" s="6">
        <f t="shared" si="5"/>
        <v>1.9150203874521562E-3</v>
      </c>
      <c r="N21" s="12">
        <f>IF(A21="","",'CNG Vehicles'!E21)</f>
        <v>19209.774526996531</v>
      </c>
      <c r="O21" s="6">
        <f t="shared" si="6"/>
        <v>3.0363002823339402E-4</v>
      </c>
      <c r="P21" s="12">
        <f>IF(A21="","",'LPG Vehicles'!E21)</f>
        <v>24453.48504232131</v>
      </c>
      <c r="Q21" s="6">
        <f t="shared" si="7"/>
        <v>3.8651220728126766E-4</v>
      </c>
      <c r="R21">
        <f>IF(A21="","",'Diesel Hybrid Vehicles'!E21)</f>
        <v>0</v>
      </c>
      <c r="S21" s="6">
        <f t="shared" si="8"/>
        <v>0</v>
      </c>
      <c r="T21" s="12">
        <f t="shared" si="9"/>
        <v>63267044.563294575</v>
      </c>
      <c r="U21" t="str">
        <f t="shared" si="10"/>
        <v/>
      </c>
    </row>
    <row r="22" spans="1:21" x14ac:dyDescent="0.3">
      <c r="A22">
        <f>IF(A21&gt;=Assumptions!$B$7,"",'Emission Assumption Summary'!A21+1)</f>
        <v>2032</v>
      </c>
      <c r="B22" s="12">
        <f>IF(A22="","",'Gas Vehicles'!F22)</f>
        <v>59379295.347397372</v>
      </c>
      <c r="C22" s="6">
        <f t="shared" si="0"/>
        <v>0.9439044111296846</v>
      </c>
      <c r="D22" s="12">
        <f>IF(A22="","",'Diesel Vehicles'!F22)</f>
        <v>344080.62600271869</v>
      </c>
      <c r="E22" s="6">
        <f t="shared" si="1"/>
        <v>5.4695701383472997E-3</v>
      </c>
      <c r="F22" s="12">
        <f>IF(A22="","",'Ethanol Vehicles'!E22)</f>
        <v>2255922.8844314967</v>
      </c>
      <c r="G22" s="6">
        <f t="shared" si="2"/>
        <v>3.5860573105918864E-2</v>
      </c>
      <c r="H22" s="12">
        <f>IF(A22="","",'Gasoline Hybrid Vehicles'!E22)</f>
        <v>355781.77956903656</v>
      </c>
      <c r="I22" s="6">
        <f t="shared" si="3"/>
        <v>5.6555738691416125E-3</v>
      </c>
      <c r="J22" s="12">
        <f>IF(A22="","",'LPG Bi-Fuel Vehicles'!H22)</f>
        <v>409500.54166037671</v>
      </c>
      <c r="K22" s="6">
        <f t="shared" si="4"/>
        <v>6.5094973824098524E-3</v>
      </c>
      <c r="L22" s="12">
        <f>IF(A22="","",'CNG Bi-Fuel Vehicles'!H22)</f>
        <v>120248.99759110906</v>
      </c>
      <c r="M22" s="6">
        <f t="shared" si="5"/>
        <v>1.9115006097010813E-3</v>
      </c>
      <c r="N22" s="12">
        <f>IF(A22="","",'CNG Vehicles'!E22)</f>
        <v>19065.701218044054</v>
      </c>
      <c r="O22" s="6">
        <f t="shared" si="6"/>
        <v>3.0307196095383048E-4</v>
      </c>
      <c r="P22" s="12">
        <f>IF(A22="","",'LPG Vehicles'!E22)</f>
        <v>24270.083904503903</v>
      </c>
      <c r="Q22" s="6">
        <f t="shared" si="7"/>
        <v>3.8580180384294323E-4</v>
      </c>
      <c r="R22">
        <f>IF(A22="","",'Diesel Hybrid Vehicles'!E22)</f>
        <v>0</v>
      </c>
      <c r="S22" s="6">
        <f t="shared" si="8"/>
        <v>0</v>
      </c>
      <c r="T22" s="12">
        <f t="shared" si="9"/>
        <v>62908165.961774655</v>
      </c>
      <c r="U22" t="str">
        <f t="shared" si="10"/>
        <v/>
      </c>
    </row>
    <row r="23" spans="1:21" x14ac:dyDescent="0.3">
      <c r="A23">
        <f>IF(A22&gt;=Assumptions!$B$7,"",'Emission Assumption Summary'!A22+1)</f>
        <v>2033</v>
      </c>
      <c r="B23" s="12">
        <f>IF(A23="","",'Gas Vehicles'!F23)</f>
        <v>59048914.337748758</v>
      </c>
      <c r="C23" s="6">
        <f t="shared" si="0"/>
        <v>0.9440075097840207</v>
      </c>
      <c r="D23" s="12">
        <f>IF(A23="","",'Diesel Vehicles'!F23)</f>
        <v>341500.02130769828</v>
      </c>
      <c r="E23" s="6">
        <f t="shared" si="1"/>
        <v>5.4595175596612155E-3</v>
      </c>
      <c r="F23" s="12">
        <f>IF(A23="","",'Ethanol Vehicles'!E23)</f>
        <v>2239003.4627982597</v>
      </c>
      <c r="G23" s="6">
        <f t="shared" si="2"/>
        <v>3.5794664593228262E-2</v>
      </c>
      <c r="H23" s="12">
        <f>IF(A23="","",'Gasoline Hybrid Vehicles'!E23)</f>
        <v>353113.41622226877</v>
      </c>
      <c r="I23" s="6">
        <f t="shared" si="3"/>
        <v>5.6451794323035308E-3</v>
      </c>
      <c r="J23" s="12">
        <f>IF(A23="","",'LPG Bi-Fuel Vehicles'!H23)</f>
        <v>406429.28759792389</v>
      </c>
      <c r="K23" s="6">
        <f t="shared" si="4"/>
        <v>6.497533510846208E-3</v>
      </c>
      <c r="L23" s="12">
        <f>IF(A23="","",'CNG Bi-Fuel Vehicles'!H23)</f>
        <v>119347.13010917578</v>
      </c>
      <c r="M23" s="6">
        <f t="shared" si="5"/>
        <v>1.9079874432544543E-3</v>
      </c>
      <c r="N23" s="12">
        <f>IF(A23="","",'CNG Vehicles'!E23)</f>
        <v>18922.708458908721</v>
      </c>
      <c r="O23" s="6">
        <f t="shared" si="6"/>
        <v>3.0251494190882832E-4</v>
      </c>
      <c r="P23" s="12">
        <f>IF(A23="","",'LPG Vehicles'!E23)</f>
        <v>24088.058275220123</v>
      </c>
      <c r="Q23" s="6">
        <f t="shared" si="7"/>
        <v>3.8509273477677043E-4</v>
      </c>
      <c r="R23">
        <f>IF(A23="","",'Diesel Hybrid Vehicles'!E23)</f>
        <v>0</v>
      </c>
      <c r="S23" s="6">
        <f t="shared" si="8"/>
        <v>0</v>
      </c>
      <c r="T23" s="12">
        <f t="shared" si="9"/>
        <v>62551318.422518216</v>
      </c>
      <c r="U23" t="str">
        <f t="shared" si="10"/>
        <v/>
      </c>
    </row>
    <row r="24" spans="1:21" x14ac:dyDescent="0.3">
      <c r="A24">
        <f>IF(A23&gt;=Assumptions!$B$7,"",'Emission Assumption Summary'!A23+1)</f>
        <v>2034</v>
      </c>
      <c r="B24" s="12">
        <f>IF(A24="","",'Gas Vehicles'!F24)</f>
        <v>58720354.431822568</v>
      </c>
      <c r="C24" s="6">
        <f t="shared" si="0"/>
        <v>0.94411041480035629</v>
      </c>
      <c r="D24" s="12">
        <f>IF(A24="","",'Diesel Vehicles'!F24)</f>
        <v>338938.7711478906</v>
      </c>
      <c r="E24" s="6">
        <f t="shared" si="1"/>
        <v>5.4494838615439531E-3</v>
      </c>
      <c r="F24" s="12">
        <f>IF(A24="","",'Ethanol Vehicles'!E24)</f>
        <v>2222210.9368272731</v>
      </c>
      <c r="G24" s="6">
        <f t="shared" si="2"/>
        <v>3.5728879868696779E-2</v>
      </c>
      <c r="H24" s="12">
        <f>IF(A24="","",'Gasoline Hybrid Vehicles'!E24)</f>
        <v>350465.06560060172</v>
      </c>
      <c r="I24" s="6">
        <f t="shared" si="3"/>
        <v>5.6348045181059776E-3</v>
      </c>
      <c r="J24" s="12">
        <f>IF(A24="","",'LPG Bi-Fuel Vehicles'!H24)</f>
        <v>403381.06794093939</v>
      </c>
      <c r="K24" s="6">
        <f t="shared" si="4"/>
        <v>6.485592109606593E-3</v>
      </c>
      <c r="L24" s="12">
        <f>IF(A24="","",'CNG Bi-Fuel Vehicles'!H24)</f>
        <v>118452.02663335693</v>
      </c>
      <c r="M24" s="6">
        <f t="shared" si="5"/>
        <v>1.9044808751725788E-3</v>
      </c>
      <c r="N24" s="12">
        <f>IF(A24="","",'CNG Vehicles'!E24)</f>
        <v>18780.788145466908</v>
      </c>
      <c r="O24" s="6">
        <f t="shared" si="6"/>
        <v>3.0195896904677513E-4</v>
      </c>
      <c r="P24" s="12">
        <f>IF(A24="","",'LPG Vehicles'!E24)</f>
        <v>23907.397838155975</v>
      </c>
      <c r="Q24" s="6">
        <f t="shared" si="7"/>
        <v>3.8438499747110624E-4</v>
      </c>
      <c r="R24">
        <f>IF(A24="","",'Diesel Hybrid Vehicles'!E24)</f>
        <v>0</v>
      </c>
      <c r="S24" s="6">
        <f t="shared" si="8"/>
        <v>0</v>
      </c>
      <c r="T24" s="12">
        <f t="shared" si="9"/>
        <v>62196490.485956252</v>
      </c>
      <c r="U24" t="str">
        <f t="shared" si="10"/>
        <v/>
      </c>
    </row>
    <row r="25" spans="1:21" x14ac:dyDescent="0.3">
      <c r="A25">
        <f>IF(A24&gt;=Assumptions!$B$7,"",'Emission Assumption Summary'!A24+1)</f>
        <v>2035</v>
      </c>
      <c r="B25" s="12">
        <f>IF(A25="","",'Gas Vehicles'!F25)</f>
        <v>58393605.723182537</v>
      </c>
      <c r="C25" s="6">
        <f t="shared" si="0"/>
        <v>0.94421312655762457</v>
      </c>
      <c r="D25" s="12">
        <f>IF(A25="","",'Diesel Vehicles'!F25)</f>
        <v>336396.73036428145</v>
      </c>
      <c r="E25" s="6">
        <f t="shared" si="1"/>
        <v>5.4394690070477996E-3</v>
      </c>
      <c r="F25" s="12">
        <f>IF(A25="","",'Ethanol Vehicles'!E25)</f>
        <v>2205544.3548010685</v>
      </c>
      <c r="G25" s="6">
        <f t="shared" si="2"/>
        <v>3.5663218690081197E-2</v>
      </c>
      <c r="H25" s="12">
        <f>IF(A25="","",'Gasoline Hybrid Vehicles'!E25)</f>
        <v>347836.57760859723</v>
      </c>
      <c r="I25" s="6">
        <f t="shared" si="3"/>
        <v>5.6244490883447604E-3</v>
      </c>
      <c r="J25" s="12">
        <f>IF(A25="","",'LPG Bi-Fuel Vehicles'!H25)</f>
        <v>400355.70993138239</v>
      </c>
      <c r="K25" s="6">
        <f t="shared" si="4"/>
        <v>6.4736731347184448E-3</v>
      </c>
      <c r="L25" s="12">
        <f>IF(A25="","",'CNG Bi-Fuel Vehicles'!H25)</f>
        <v>117563.63643360676</v>
      </c>
      <c r="M25" s="6">
        <f t="shared" si="5"/>
        <v>1.9009808925430024E-3</v>
      </c>
      <c r="N25" s="12">
        <f>IF(A25="","",'CNG Vehicles'!E25)</f>
        <v>18639.932234375909</v>
      </c>
      <c r="O25" s="6">
        <f t="shared" si="6"/>
        <v>3.0140404032037732E-4</v>
      </c>
      <c r="P25" s="12">
        <f>IF(A25="","",'LPG Vehicles'!E25)</f>
        <v>23728.092354369805</v>
      </c>
      <c r="Q25" s="6">
        <f t="shared" si="7"/>
        <v>3.8367858931980523E-4</v>
      </c>
      <c r="R25">
        <f>IF(A25="","",'Diesel Hybrid Vehicles'!E25)</f>
        <v>0</v>
      </c>
      <c r="S25" s="6">
        <f t="shared" si="8"/>
        <v>0</v>
      </c>
      <c r="T25" s="12">
        <f t="shared" si="9"/>
        <v>61843670.75691022</v>
      </c>
      <c r="U25" t="str">
        <f t="shared" si="10"/>
        <v/>
      </c>
    </row>
    <row r="26" spans="1:21" x14ac:dyDescent="0.3">
      <c r="A26">
        <f>IF(A25&gt;=Assumptions!$B$7,"",'Emission Assumption Summary'!A25+1)</f>
        <v>2036</v>
      </c>
      <c r="B26" s="12">
        <f>IF(A26="","",'Gas Vehicles'!F26)</f>
        <v>58068658.35825751</v>
      </c>
      <c r="C26" s="6">
        <f t="shared" si="0"/>
        <v>0.94431564543396185</v>
      </c>
      <c r="D26" s="12">
        <f>IF(A26="","",'Diesel Vehicles'!F26)</f>
        <v>333873.75488654937</v>
      </c>
      <c r="E26" s="6">
        <f t="shared" si="1"/>
        <v>5.4294729593028102E-3</v>
      </c>
      <c r="F26" s="12">
        <f>IF(A26="","",'Ethanol Vehicles'!E26)</f>
        <v>2189002.7721400606</v>
      </c>
      <c r="G26" s="6">
        <f t="shared" si="2"/>
        <v>3.5597680815648201E-2</v>
      </c>
      <c r="H26" s="12">
        <f>IF(A26="","",'Gasoline Hybrid Vehicles'!E26)</f>
        <v>345227.8032765328</v>
      </c>
      <c r="I26" s="6">
        <f t="shared" si="3"/>
        <v>5.6141131048960992E-3</v>
      </c>
      <c r="J26" s="12">
        <f>IF(A26="","",'LPG Bi-Fuel Vehicles'!H26)</f>
        <v>397353.0421068971</v>
      </c>
      <c r="K26" s="6">
        <f t="shared" si="4"/>
        <v>6.4617765423017485E-3</v>
      </c>
      <c r="L26" s="12">
        <f>IF(A26="","",'CNG Bi-Fuel Vehicles'!H26)</f>
        <v>116681.9091603547</v>
      </c>
      <c r="M26" s="6">
        <f t="shared" si="5"/>
        <v>1.8974874824804477E-3</v>
      </c>
      <c r="N26" s="12">
        <f>IF(A26="","",'CNG Vehicles'!E26)</f>
        <v>18500.132742618091</v>
      </c>
      <c r="O26" s="6">
        <f t="shared" si="6"/>
        <v>3.008501536866505E-4</v>
      </c>
      <c r="P26" s="12">
        <f>IF(A26="","",'LPG Vehicles'!E26)</f>
        <v>23550.131661712032</v>
      </c>
      <c r="Q26" s="6">
        <f t="shared" si="7"/>
        <v>3.829735077222078E-4</v>
      </c>
      <c r="R26">
        <f>IF(A26="","",'Diesel Hybrid Vehicles'!E26)</f>
        <v>0</v>
      </c>
      <c r="S26" s="6">
        <f t="shared" si="8"/>
        <v>0</v>
      </c>
      <c r="T26" s="12">
        <f t="shared" si="9"/>
        <v>61492847.904232234</v>
      </c>
      <c r="U26" t="str">
        <f t="shared" si="10"/>
        <v/>
      </c>
    </row>
    <row r="27" spans="1:21" x14ac:dyDescent="0.3">
      <c r="A27">
        <f>IF(A26&gt;=Assumptions!$B$7,"",'Emission Assumption Summary'!A26+1)</f>
        <v>2037</v>
      </c>
      <c r="B27" s="12">
        <f>IF(A27="","",'Gas Vehicles'!F27)</f>
        <v>57745502.536067389</v>
      </c>
      <c r="C27" s="6">
        <f t="shared" si="0"/>
        <v>0.94441797180670828</v>
      </c>
      <c r="D27" s="12">
        <f>IF(A27="","",'Diesel Vehicles'!F27)</f>
        <v>331369.70172490022</v>
      </c>
      <c r="E27" s="6">
        <f t="shared" si="1"/>
        <v>5.4194956815166182E-3</v>
      </c>
      <c r="F27" s="12">
        <f>IF(A27="","",'Ethanol Vehicles'!E27)</f>
        <v>2172585.25134901</v>
      </c>
      <c r="G27" s="6">
        <f t="shared" si="2"/>
        <v>3.5532266004173113E-2</v>
      </c>
      <c r="H27" s="12">
        <f>IF(A27="","",'Gasoline Hybrid Vehicles'!E27)</f>
        <v>342638.59475195879</v>
      </c>
      <c r="I27" s="6">
        <f t="shared" si="3"/>
        <v>5.6037965297164273E-3</v>
      </c>
      <c r="J27" s="12">
        <f>IF(A27="","",'LPG Bi-Fuel Vehicles'!H27)</f>
        <v>394372.89429109532</v>
      </c>
      <c r="K27" s="6">
        <f t="shared" si="4"/>
        <v>6.4499022885688194E-3</v>
      </c>
      <c r="L27" s="12">
        <f>IF(A27="","",'CNG Bi-Fuel Vehicles'!H27)</f>
        <v>115806.79484165205</v>
      </c>
      <c r="M27" s="6">
        <f t="shared" si="5"/>
        <v>1.8940006321267521E-3</v>
      </c>
      <c r="N27" s="12">
        <f>IF(A27="","",'CNG Vehicles'!E27)</f>
        <v>18361.381747048457</v>
      </c>
      <c r="O27" s="6">
        <f t="shared" si="6"/>
        <v>3.0029730710690896E-4</v>
      </c>
      <c r="P27" s="12">
        <f>IF(A27="","",'LPG Vehicles'!E27)</f>
        <v>23373.505674249191</v>
      </c>
      <c r="Q27" s="6">
        <f t="shared" si="7"/>
        <v>3.8226975008312617E-4</v>
      </c>
      <c r="R27">
        <f>IF(A27="","",'Diesel Hybrid Vehicles'!E27)</f>
        <v>0</v>
      </c>
      <c r="S27" s="6">
        <f t="shared" si="8"/>
        <v>0</v>
      </c>
      <c r="T27" s="12">
        <f t="shared" si="9"/>
        <v>61144010.660447299</v>
      </c>
      <c r="U27" t="str">
        <f t="shared" si="10"/>
        <v/>
      </c>
    </row>
    <row r="28" spans="1:21" x14ac:dyDescent="0.3">
      <c r="A28">
        <f>IF(A27&gt;=Assumptions!$B$7,"",'Emission Assumption Summary'!A27+1)</f>
        <v>2038</v>
      </c>
      <c r="B28" s="12">
        <f>IF(A28="","",'Gas Vehicles'!F28)</f>
        <v>57424128.507950433</v>
      </c>
      <c r="C28" s="6">
        <f t="shared" si="0"/>
        <v>0.94452010605241032</v>
      </c>
      <c r="D28" s="12">
        <f>IF(A28="","",'Diesel Vehicles'!F28)</f>
        <v>328884.42896196345</v>
      </c>
      <c r="E28" s="6">
        <f t="shared" si="1"/>
        <v>5.409537136974259E-3</v>
      </c>
      <c r="F28" s="12">
        <f>IF(A28="","",'Ethanol Vehicles'!E28)</f>
        <v>2156290.8619638924</v>
      </c>
      <c r="G28" s="6">
        <f t="shared" si="2"/>
        <v>3.5466974014938701E-2</v>
      </c>
      <c r="H28" s="12">
        <f>IF(A28="","",'Gasoline Hybrid Vehicles'!E28)</f>
        <v>340068.80529131909</v>
      </c>
      <c r="I28" s="6">
        <f t="shared" si="3"/>
        <v>5.5934993248422122E-3</v>
      </c>
      <c r="J28" s="12">
        <f>IF(A28="","",'LPG Bi-Fuel Vehicles'!H28)</f>
        <v>391415.09758391208</v>
      </c>
      <c r="K28" s="6">
        <f t="shared" si="4"/>
        <v>6.4380503298240898E-3</v>
      </c>
      <c r="L28" s="12">
        <f>IF(A28="","",'CNG Bi-Fuel Vehicles'!H28)</f>
        <v>114938.24388033967</v>
      </c>
      <c r="M28" s="6">
        <f t="shared" si="5"/>
        <v>1.8905203286508001E-3</v>
      </c>
      <c r="N28" s="12">
        <f>IF(A28="","",'CNG Vehicles'!E28)</f>
        <v>18223.671383945588</v>
      </c>
      <c r="O28" s="6">
        <f t="shared" si="6"/>
        <v>2.9974549854675555E-4</v>
      </c>
      <c r="P28" s="12">
        <f>IF(A28="","",'LPG Vehicles'!E28)</f>
        <v>23198.204381692321</v>
      </c>
      <c r="Q28" s="6">
        <f t="shared" si="7"/>
        <v>3.8156731381283214E-4</v>
      </c>
      <c r="R28">
        <f>IF(A28="","",'Diesel Hybrid Vehicles'!E28)</f>
        <v>0</v>
      </c>
      <c r="S28" s="6">
        <f t="shared" si="8"/>
        <v>0</v>
      </c>
      <c r="T28" s="12">
        <f t="shared" si="9"/>
        <v>60797147.821397498</v>
      </c>
      <c r="U28" t="str">
        <f t="shared" si="10"/>
        <v/>
      </c>
    </row>
    <row r="29" spans="1:21" x14ac:dyDescent="0.3">
      <c r="A29">
        <f>IF(A28&gt;=Assumptions!$B$7,"",'Emission Assumption Summary'!A28+1)</f>
        <v>2039</v>
      </c>
      <c r="B29" s="12">
        <f>IF(A29="","",'Gas Vehicles'!F29)</f>
        <v>57104526.577291943</v>
      </c>
      <c r="C29" s="6">
        <f t="shared" si="0"/>
        <v>0.94462204854682275</v>
      </c>
      <c r="D29" s="12">
        <f>IF(A29="","",'Diesel Vehicles'!F29)</f>
        <v>326417.79574474879</v>
      </c>
      <c r="E29" s="6">
        <f t="shared" si="1"/>
        <v>5.3995972890379818E-3</v>
      </c>
      <c r="F29" s="12">
        <f>IF(A29="","",'Ethanol Vehicles'!E29)</f>
        <v>2140118.6804991635</v>
      </c>
      <c r="G29" s="6">
        <f t="shared" si="2"/>
        <v>3.5401804607734004E-2</v>
      </c>
      <c r="H29" s="12">
        <f>IF(A29="","",'Gasoline Hybrid Vehicles'!E29)</f>
        <v>337518.28925163421</v>
      </c>
      <c r="I29" s="6">
        <f t="shared" si="3"/>
        <v>5.583221452389763E-3</v>
      </c>
      <c r="J29" s="12">
        <f>IF(A29="","",'LPG Bi-Fuel Vehicles'!H29)</f>
        <v>388479.48435203271</v>
      </c>
      <c r="K29" s="6">
        <f t="shared" si="4"/>
        <v>6.426220622463885E-3</v>
      </c>
      <c r="L29" s="12">
        <f>IF(A29="","",'CNG Bi-Fuel Vehicles'!H29)</f>
        <v>114076.20705123711</v>
      </c>
      <c r="M29" s="6">
        <f t="shared" si="5"/>
        <v>1.8870465592484619E-3</v>
      </c>
      <c r="N29" s="12">
        <f>IF(A29="","",'CNG Vehicles'!E29)</f>
        <v>18086.993848565999</v>
      </c>
      <c r="O29" s="6">
        <f t="shared" si="6"/>
        <v>2.9919472597607219E-4</v>
      </c>
      <c r="P29" s="12">
        <f>IF(A29="","",'LPG Vehicles'!E29)</f>
        <v>23024.21784882963</v>
      </c>
      <c r="Q29" s="6">
        <f t="shared" si="7"/>
        <v>3.8086619632704381E-4</v>
      </c>
      <c r="R29">
        <f>IF(A29="","",'Diesel Hybrid Vehicles'!E29)</f>
        <v>0</v>
      </c>
      <c r="S29" s="6">
        <f t="shared" si="8"/>
        <v>0</v>
      </c>
      <c r="T29" s="12">
        <f t="shared" si="9"/>
        <v>60452248.245888159</v>
      </c>
      <c r="U29" t="str">
        <f t="shared" si="10"/>
        <v/>
      </c>
    </row>
    <row r="30" spans="1:21" x14ac:dyDescent="0.3">
      <c r="A30">
        <f>IF(A29&gt;=Assumptions!$B$7,"",'Emission Assumption Summary'!A29+1)</f>
        <v>2040</v>
      </c>
      <c r="B30" s="12">
        <f>IF(A30="","",'Gas Vehicles'!F30)</f>
        <v>56786687.099254251</v>
      </c>
      <c r="C30" s="6">
        <f t="shared" si="0"/>
        <v>0.94472379966491016</v>
      </c>
      <c r="D30" s="12">
        <f>IF(A30="","",'Diesel Vehicles'!F30)</f>
        <v>323969.66227666324</v>
      </c>
      <c r="E30" s="6">
        <f t="shared" si="1"/>
        <v>5.389676101147065E-3</v>
      </c>
      <c r="F30" s="12">
        <f>IF(A30="","",'Ethanol Vehicles'!E30)</f>
        <v>2124067.79039542</v>
      </c>
      <c r="G30" s="6">
        <f t="shared" si="2"/>
        <v>3.5336757542853099E-2</v>
      </c>
      <c r="H30" s="12">
        <f>IF(A30="","",'Gasoline Hybrid Vehicles'!E30)</f>
        <v>334986.90208224696</v>
      </c>
      <c r="I30" s="6">
        <f t="shared" si="3"/>
        <v>5.5729628745550394E-3</v>
      </c>
      <c r="J30" s="12">
        <f>IF(A30="","",'LPG Bi-Fuel Vehicles'!H30)</f>
        <v>385565.88821939251</v>
      </c>
      <c r="K30" s="6">
        <f t="shared" si="4"/>
        <v>6.4144131229762133E-3</v>
      </c>
      <c r="L30" s="12">
        <f>IF(A30="","",'CNG Bi-Fuel Vehicles'!H30)</f>
        <v>113220.63549835284</v>
      </c>
      <c r="M30" s="6">
        <f t="shared" si="5"/>
        <v>1.88357931114253E-3</v>
      </c>
      <c r="N30" s="12">
        <f>IF(A30="","",'CNG Vehicles'!E30)</f>
        <v>17951.341394701754</v>
      </c>
      <c r="O30" s="6">
        <f t="shared" si="6"/>
        <v>2.9864498736900858E-4</v>
      </c>
      <c r="P30" s="12">
        <f>IF(A30="","",'LPG Vehicles'!E30)</f>
        <v>22851.536214963409</v>
      </c>
      <c r="Q30" s="6">
        <f t="shared" si="7"/>
        <v>3.8016639504691302E-4</v>
      </c>
      <c r="R30">
        <f>IF(A30="","",'Diesel Hybrid Vehicles'!E30)</f>
        <v>0</v>
      </c>
      <c r="S30" s="6">
        <f t="shared" si="8"/>
        <v>0</v>
      </c>
      <c r="T30" s="12">
        <f t="shared" si="9"/>
        <v>60109300.855335988</v>
      </c>
      <c r="U30" t="str">
        <f t="shared" si="10"/>
        <v/>
      </c>
    </row>
    <row r="31" spans="1:21" x14ac:dyDescent="0.3">
      <c r="A31">
        <f>IF(A30&gt;=Assumptions!$B$7,"",'Emission Assumption Summary'!A30+1)</f>
        <v>2041</v>
      </c>
      <c r="B31" s="12">
        <f>IF(A31="","",'Gas Vehicles'!F31)</f>
        <v>56470600.480508</v>
      </c>
      <c r="C31" s="6">
        <f t="shared" si="0"/>
        <v>0.94482535978084881</v>
      </c>
      <c r="D31" s="12">
        <f>IF(A31="","",'Diesel Vehicles'!F31)</f>
        <v>321539.8898095882</v>
      </c>
      <c r="E31" s="6">
        <f t="shared" si="1"/>
        <v>5.3797735368176433E-3</v>
      </c>
      <c r="F31" s="12">
        <f>IF(A31="","",'Ethanol Vehicles'!E31)</f>
        <v>2108137.2819674541</v>
      </c>
      <c r="G31" s="6">
        <f t="shared" si="2"/>
        <v>3.5271832581093926E-2</v>
      </c>
      <c r="H31" s="12">
        <f>IF(A31="","",'Gasoline Hybrid Vehicles'!E31)</f>
        <v>332474.50031663012</v>
      </c>
      <c r="I31" s="6">
        <f t="shared" si="3"/>
        <v>5.5627235536134696E-3</v>
      </c>
      <c r="J31" s="12">
        <f>IF(A31="","",'LPG Bi-Fuel Vehicles'!H31)</f>
        <v>382674.14405774709</v>
      </c>
      <c r="K31" s="6">
        <f t="shared" si="4"/>
        <v>6.4026277879405454E-3</v>
      </c>
      <c r="L31" s="12">
        <f>IF(A31="","",'CNG Bi-Fuel Vehicles'!H31)</f>
        <v>112371.48073211516</v>
      </c>
      <c r="M31" s="6">
        <f t="shared" si="5"/>
        <v>1.8801185715826539E-3</v>
      </c>
      <c r="N31" s="12">
        <f>IF(A31="","",'CNG Vehicles'!E31)</f>
        <v>17816.706334241488</v>
      </c>
      <c r="O31" s="6">
        <f t="shared" si="6"/>
        <v>2.9809628070397328E-4</v>
      </c>
      <c r="P31" s="12">
        <f>IF(A31="","",'LPG Vehicles'!E31)</f>
        <v>22680.149693351184</v>
      </c>
      <c r="Q31" s="6">
        <f t="shared" si="7"/>
        <v>3.7946790739901251E-4</v>
      </c>
      <c r="R31">
        <f>IF(A31="","",'Diesel Hybrid Vehicles'!E31)</f>
        <v>0</v>
      </c>
      <c r="S31" s="6">
        <f t="shared" si="8"/>
        <v>0</v>
      </c>
      <c r="T31" s="12">
        <f t="shared" si="9"/>
        <v>59768294.633419126</v>
      </c>
      <c r="U31" t="str">
        <f t="shared" si="10"/>
        <v/>
      </c>
    </row>
    <row r="32" spans="1:21" x14ac:dyDescent="0.3">
      <c r="A32">
        <f>IF(A31&gt;=Assumptions!$B$7,"",'Emission Assumption Summary'!A31+1)</f>
        <v>2042</v>
      </c>
      <c r="B32" s="12">
        <f>IF(A32="","",'Gas Vehicles'!F32)</f>
        <v>56156257.178964943</v>
      </c>
      <c r="C32" s="6">
        <f t="shared" si="0"/>
        <v>0.94492672926802879</v>
      </c>
      <c r="D32" s="12">
        <f>IF(A32="","",'Diesel Vehicles'!F32)</f>
        <v>319128.34063601634</v>
      </c>
      <c r="E32" s="6">
        <f t="shared" si="1"/>
        <v>5.3698895596425225E-3</v>
      </c>
      <c r="F32" s="12">
        <f>IF(A32="","",'Ethanol Vehicles'!E32)</f>
        <v>2092326.2523526982</v>
      </c>
      <c r="G32" s="6">
        <f t="shared" si="2"/>
        <v>3.5207029483757139E-2</v>
      </c>
      <c r="H32" s="12">
        <f>IF(A32="","",'Gasoline Hybrid Vehicles'!E32)</f>
        <v>329980.94156425545</v>
      </c>
      <c r="I32" s="6">
        <f t="shared" si="3"/>
        <v>5.5525034519197563E-3</v>
      </c>
      <c r="J32" s="12">
        <f>IF(A32="","",'LPG Bi-Fuel Vehicles'!H32)</f>
        <v>379804.08797731396</v>
      </c>
      <c r="K32" s="6">
        <f t="shared" si="4"/>
        <v>6.3908645740275967E-3</v>
      </c>
      <c r="L32" s="12">
        <f>IF(A32="","",'CNG Bi-Fuel Vehicles'!H32)</f>
        <v>111528.69462662432</v>
      </c>
      <c r="M32" s="6">
        <f t="shared" si="5"/>
        <v>1.8766643278452795E-3</v>
      </c>
      <c r="N32" s="12">
        <f>IF(A32="","",'CNG Vehicles'!E32)</f>
        <v>17683.081036734682</v>
      </c>
      <c r="O32" s="6">
        <f t="shared" si="6"/>
        <v>2.9754860396362311E-4</v>
      </c>
      <c r="P32" s="12">
        <f>IF(A32="","",'LPG Vehicles'!E32)</f>
        <v>22510.048570651052</v>
      </c>
      <c r="Q32" s="6">
        <f t="shared" si="7"/>
        <v>3.7877073081532276E-4</v>
      </c>
      <c r="R32">
        <f>IF(A32="","",'Diesel Hybrid Vehicles'!E32)</f>
        <v>0</v>
      </c>
      <c r="S32" s="6">
        <f t="shared" si="8"/>
        <v>0</v>
      </c>
      <c r="T32" s="12">
        <f t="shared" si="9"/>
        <v>59429218.625729233</v>
      </c>
      <c r="U32" t="str">
        <f t="shared" si="10"/>
        <v/>
      </c>
    </row>
    <row r="33" spans="1:21" x14ac:dyDescent="0.3">
      <c r="A33">
        <f>IF(A32&gt;=Assumptions!$B$7,"",'Emission Assumption Summary'!A32+1)</f>
        <v>2043</v>
      </c>
      <c r="B33" s="12">
        <f>IF(A33="","",'Gas Vehicles'!F33)</f>
        <v>55843647.703511834</v>
      </c>
      <c r="C33" s="6">
        <f t="shared" si="0"/>
        <v>0.94502790849905571</v>
      </c>
      <c r="D33" s="12">
        <f>IF(A33="","",'Diesel Vehicles'!F33)</f>
        <v>316734.87808124616</v>
      </c>
      <c r="E33" s="6">
        <f t="shared" si="1"/>
        <v>5.3600241332909908E-3</v>
      </c>
      <c r="F33" s="12">
        <f>IF(A33="","",'Ethanol Vehicles'!E33)</f>
        <v>2076633.805460053</v>
      </c>
      <c r="G33" s="6">
        <f t="shared" si="2"/>
        <v>3.5142348012644861E-2</v>
      </c>
      <c r="H33" s="12">
        <f>IF(A33="","",'Gasoline Hybrid Vehicles'!E33)</f>
        <v>327506.08450252347</v>
      </c>
      <c r="I33" s="6">
        <f t="shared" si="3"/>
        <v>5.5423025319076913E-3</v>
      </c>
      <c r="J33" s="12">
        <f>IF(A33="","",'LPG Bi-Fuel Vehicles'!H33)</f>
        <v>376955.55731748405</v>
      </c>
      <c r="K33" s="6">
        <f t="shared" si="4"/>
        <v>6.3791234379991166E-3</v>
      </c>
      <c r="L33" s="12">
        <f>IF(A33="","",'CNG Bi-Fuel Vehicles'!H33)</f>
        <v>110692.22941692462</v>
      </c>
      <c r="M33" s="6">
        <f t="shared" si="5"/>
        <v>1.8732165672335815E-3</v>
      </c>
      <c r="N33" s="12">
        <f>IF(A33="","",'CNG Vehicles'!E33)</f>
        <v>17550.457928959171</v>
      </c>
      <c r="O33" s="6">
        <f t="shared" si="6"/>
        <v>2.9700195513485291E-4</v>
      </c>
      <c r="P33" s="12">
        <f>IF(A33="","",'LPG Vehicles'!E33)</f>
        <v>22341.223206371171</v>
      </c>
      <c r="Q33" s="6">
        <f t="shared" si="7"/>
        <v>3.7807486273321966E-4</v>
      </c>
      <c r="R33">
        <f>IF(A33="","",'Diesel Hybrid Vehicles'!E33)</f>
        <v>0</v>
      </c>
      <c r="S33" s="6">
        <f t="shared" si="8"/>
        <v>0</v>
      </c>
      <c r="T33" s="12">
        <f t="shared" si="9"/>
        <v>59092061.939425394</v>
      </c>
      <c r="U33" t="str">
        <f t="shared" si="10"/>
        <v/>
      </c>
    </row>
    <row r="34" spans="1:21" x14ac:dyDescent="0.3">
      <c r="A34">
        <f>IF(A33&gt;=Assumptions!$B$7,"",'Emission Assumption Summary'!A33+1)</f>
        <v>2044</v>
      </c>
      <c r="B34" s="12">
        <f>IF(A34="","",'Gas Vehicles'!F34)</f>
        <v>55532762.613745771</v>
      </c>
      <c r="C34" s="6">
        <f t="shared" si="0"/>
        <v>0.94512889784575249</v>
      </c>
      <c r="D34" s="12">
        <f>IF(A34="","",'Diesel Vehicles'!F34)</f>
        <v>314359.36649563682</v>
      </c>
      <c r="E34" s="6">
        <f t="shared" si="1"/>
        <v>5.350177221508658E-3</v>
      </c>
      <c r="F34" s="12">
        <f>IF(A34="","",'Ethanol Vehicles'!E34)</f>
        <v>2061059.0519191027</v>
      </c>
      <c r="G34" s="6">
        <f t="shared" si="2"/>
        <v>3.5077787930059542E-2</v>
      </c>
      <c r="H34" s="12">
        <f>IF(A34="","",'Gasoline Hybrid Vehicles'!E34)</f>
        <v>325049.78886875464</v>
      </c>
      <c r="I34" s="6">
        <f t="shared" si="3"/>
        <v>5.5321207560899803E-3</v>
      </c>
      <c r="J34" s="12">
        <f>IF(A34="","",'LPG Bi-Fuel Vehicles'!H34)</f>
        <v>374128.39063760289</v>
      </c>
      <c r="K34" s="6">
        <f t="shared" si="4"/>
        <v>6.3674043367076775E-3</v>
      </c>
      <c r="L34" s="12">
        <f>IF(A34="","",'CNG Bi-Fuel Vehicles'!H34)</f>
        <v>109862.03769629772</v>
      </c>
      <c r="M34" s="6">
        <f t="shared" si="5"/>
        <v>1.8697752770774072E-3</v>
      </c>
      <c r="N34" s="12">
        <f>IF(A34="","",'CNG Vehicles'!E34)</f>
        <v>17418.829494491976</v>
      </c>
      <c r="O34" s="6">
        <f t="shared" si="6"/>
        <v>2.9645633220878637E-4</v>
      </c>
      <c r="P34" s="12">
        <f>IF(A34="","",'LPG Vehicles'!E34)</f>
        <v>22173.664032323388</v>
      </c>
      <c r="Q34" s="6">
        <f t="shared" si="7"/>
        <v>3.773803005954619E-4</v>
      </c>
      <c r="R34">
        <f>IF(A34="","",'Diesel Hybrid Vehicles'!E34)</f>
        <v>0</v>
      </c>
      <c r="S34" s="6">
        <f t="shared" si="8"/>
        <v>0</v>
      </c>
      <c r="T34" s="12">
        <f t="shared" si="9"/>
        <v>58756813.742889978</v>
      </c>
      <c r="U34" t="str">
        <f t="shared" si="10"/>
        <v/>
      </c>
    </row>
    <row r="35" spans="1:21" x14ac:dyDescent="0.3">
      <c r="A35">
        <f>IF(A34&gt;=Assumptions!$B$7,"",'Emission Assumption Summary'!A34+1)</f>
        <v>2045</v>
      </c>
      <c r="B35" s="12">
        <f>IF(A35="","",'Gas Vehicles'!F35)</f>
        <v>55223592.519710839</v>
      </c>
      <c r="C35" s="6">
        <f t="shared" si="0"/>
        <v>0.94522969767916132</v>
      </c>
      <c r="D35" s="12">
        <f>IF(A35="","",'Diesel Vehicles'!F35)</f>
        <v>312001.67124691955</v>
      </c>
      <c r="E35" s="6">
        <f t="shared" si="1"/>
        <v>5.3403487881172537E-3</v>
      </c>
      <c r="F35" s="12">
        <f>IF(A35="","",'Ethanol Vehicles'!E35)</f>
        <v>2045601.1090297091</v>
      </c>
      <c r="G35" s="6">
        <f t="shared" si="2"/>
        <v>3.5013348998802762E-2</v>
      </c>
      <c r="H35" s="12">
        <f>IF(A35="","",'Gasoline Hybrid Vehicles'!E35)</f>
        <v>322611.91545223887</v>
      </c>
      <c r="I35" s="6">
        <f t="shared" si="3"/>
        <v>5.5219580870580357E-3</v>
      </c>
      <c r="J35" s="12">
        <f>IF(A35="","",'LPG Bi-Fuel Vehicles'!H35)</f>
        <v>371322.42770782101</v>
      </c>
      <c r="K35" s="6">
        <f t="shared" si="4"/>
        <v>6.3557072270964549E-3</v>
      </c>
      <c r="L35" s="12">
        <f>IF(A35="","",'CNG Bi-Fuel Vehicles'!H35)</f>
        <v>109038.07241357547</v>
      </c>
      <c r="M35" s="6">
        <f t="shared" si="5"/>
        <v>1.8663404447332053E-3</v>
      </c>
      <c r="N35" s="12">
        <f>IF(A35="","",'CNG Vehicles'!E35)</f>
        <v>17288.188273283286</v>
      </c>
      <c r="O35" s="6">
        <f t="shared" si="6"/>
        <v>2.9591173318076533E-4</v>
      </c>
      <c r="P35" s="12">
        <f>IF(A35="","",'LPG Vehicles'!E35)</f>
        <v>22007.361552080962</v>
      </c>
      <c r="Q35" s="6">
        <f t="shared" si="7"/>
        <v>3.7668704185017784E-4</v>
      </c>
      <c r="R35">
        <f>IF(A35="","",'Diesel Hybrid Vehicles'!E35)</f>
        <v>0</v>
      </c>
      <c r="S35" s="6">
        <f t="shared" si="8"/>
        <v>0</v>
      </c>
      <c r="T35" s="12">
        <f t="shared" si="9"/>
        <v>58423463.26538647</v>
      </c>
      <c r="U35" t="str">
        <f t="shared" si="10"/>
        <v/>
      </c>
    </row>
    <row r="36" spans="1:21" x14ac:dyDescent="0.3">
      <c r="A36">
        <f>IF(A35&gt;=Assumptions!$B$7,"",'Emission Assumption Summary'!A35+1)</f>
        <v>2046</v>
      </c>
      <c r="B36" s="12">
        <f>IF(A36="","",'Gas Vehicles'!F36)</f>
        <v>54916128.081636034</v>
      </c>
      <c r="C36" s="6">
        <f t="shared" si="0"/>
        <v>0.94533030836954546</v>
      </c>
      <c r="D36" s="12">
        <f>IF(A36="","",'Diesel Vehicles'!F36)</f>
        <v>309661.65871256765</v>
      </c>
      <c r="E36" s="6">
        <f t="shared" si="1"/>
        <v>5.3305387970144667E-3</v>
      </c>
      <c r="F36" s="12">
        <f>IF(A36="","",'Ethanol Vehicles'!E36)</f>
        <v>2030259.1007119867</v>
      </c>
      <c r="G36" s="6">
        <f t="shared" si="2"/>
        <v>3.4949030982174091E-2</v>
      </c>
      <c r="H36" s="12">
        <f>IF(A36="","",'Gasoline Hybrid Vehicles'!E36)</f>
        <v>320192.32608634711</v>
      </c>
      <c r="I36" s="6">
        <f t="shared" si="3"/>
        <v>5.5118144874818174E-3</v>
      </c>
      <c r="J36" s="12">
        <f>IF(A36="","",'LPG Bi-Fuel Vehicles'!H36)</f>
        <v>368537.50950001233</v>
      </c>
      <c r="K36" s="6">
        <f t="shared" si="4"/>
        <v>6.3440320661990101E-3</v>
      </c>
      <c r="L36" s="12">
        <f>IF(A36="","",'CNG Bi-Fuel Vehicles'!H36)</f>
        <v>108220.28687047365</v>
      </c>
      <c r="M36" s="6">
        <f t="shared" si="5"/>
        <v>1.8629120575839719E-3</v>
      </c>
      <c r="N36" s="12">
        <f>IF(A36="","",'CNG Vehicles'!E36)</f>
        <v>17158.526861233659</v>
      </c>
      <c r="O36" s="6">
        <f t="shared" si="6"/>
        <v>2.9536815605034025E-4</v>
      </c>
      <c r="P36" s="12">
        <f>IF(A36="","",'LPG Vehicles'!E36)</f>
        <v>21842.306340440355</v>
      </c>
      <c r="Q36" s="6">
        <f t="shared" si="7"/>
        <v>3.7599508395085338E-4</v>
      </c>
      <c r="R36">
        <f>IF(A36="","",'Diesel Hybrid Vehicles'!E36)</f>
        <v>0</v>
      </c>
      <c r="S36" s="6">
        <f t="shared" si="8"/>
        <v>0</v>
      </c>
      <c r="T36" s="12">
        <f t="shared" si="9"/>
        <v>58091999.796719097</v>
      </c>
      <c r="U36" t="str">
        <f t="shared" si="10"/>
        <v/>
      </c>
    </row>
    <row r="37" spans="1:21" x14ac:dyDescent="0.3">
      <c r="A37">
        <f>IF(A36&gt;=Assumptions!$B$7,"",'Emission Assumption Summary'!A36+1)</f>
        <v>2047</v>
      </c>
      <c r="B37" s="12">
        <f>IF(A37="","",'Gas Vehicles'!F37)</f>
        <v>54610360.009674489</v>
      </c>
      <c r="C37" s="6">
        <f t="shared" si="0"/>
        <v>0.9454307302863908</v>
      </c>
      <c r="D37" s="12">
        <f>IF(A37="","",'Diesel Vehicles'!F37)</f>
        <v>307339.19627222337</v>
      </c>
      <c r="E37" s="6">
        <f t="shared" si="1"/>
        <v>5.3207472121737532E-3</v>
      </c>
      <c r="F37" s="12">
        <f>IF(A37="","",'Ethanol Vehicles'!E37)</f>
        <v>2015032.1574566469</v>
      </c>
      <c r="G37" s="6">
        <f t="shared" si="2"/>
        <v>3.4884833643969868E-2</v>
      </c>
      <c r="H37" s="12">
        <f>IF(A37="","",'Gasoline Hybrid Vehicles'!E37)</f>
        <v>317790.88364069944</v>
      </c>
      <c r="I37" s="6">
        <f t="shared" si="3"/>
        <v>5.5016899201096254E-3</v>
      </c>
      <c r="J37" s="12">
        <f>IF(A37="","",'LPG Bi-Fuel Vehicles'!H37)</f>
        <v>365773.47817876225</v>
      </c>
      <c r="K37" s="6">
        <f t="shared" si="4"/>
        <v>6.332378811139093E-3</v>
      </c>
      <c r="L37" s="12">
        <f>IF(A37="","",'CNG Bi-Fuel Vehicles'!H37)</f>
        <v>107408.63471894508</v>
      </c>
      <c r="M37" s="6">
        <f t="shared" si="5"/>
        <v>1.8594901030391819E-3</v>
      </c>
      <c r="N37" s="12">
        <f>IF(A37="","",'CNG Vehicles'!E37)</f>
        <v>17029.837909774407</v>
      </c>
      <c r="O37" s="6">
        <f t="shared" si="6"/>
        <v>2.9482559882126018E-4</v>
      </c>
      <c r="P37" s="12">
        <f>IF(A37="","",'LPG Vehicles'!E37)</f>
        <v>21678.489042887049</v>
      </c>
      <c r="Q37" s="6">
        <f t="shared" si="7"/>
        <v>3.7530442435631893E-4</v>
      </c>
      <c r="R37">
        <f>IF(A37="","",'Diesel Hybrid Vehicles'!E37)</f>
        <v>0</v>
      </c>
      <c r="S37" s="6">
        <f t="shared" si="8"/>
        <v>0</v>
      </c>
      <c r="T37" s="12">
        <f t="shared" si="9"/>
        <v>57762412.686894432</v>
      </c>
      <c r="U37" t="str">
        <f t="shared" si="10"/>
        <v/>
      </c>
    </row>
    <row r="38" spans="1:21" x14ac:dyDescent="0.3">
      <c r="A38">
        <f>IF(A37&gt;=Assumptions!$B$7,"",'Emission Assumption Summary'!A37+1)</f>
        <v>2048</v>
      </c>
      <c r="B38" s="12">
        <f>IF(A38="","",'Gas Vehicles'!F38)</f>
        <v>54306279.063644059</v>
      </c>
      <c r="C38" s="6">
        <f t="shared" si="0"/>
        <v>0.94553096379840851</v>
      </c>
      <c r="D38" s="12">
        <f>IF(A38="","",'Diesel Vehicles'!F38)</f>
        <v>305034.15230018168</v>
      </c>
      <c r="E38" s="6">
        <f t="shared" si="1"/>
        <v>5.3109739976441644E-3</v>
      </c>
      <c r="F38" s="12">
        <f>IF(A38="","",'Ethanol Vehicles'!E38)</f>
        <v>1999919.4162757217</v>
      </c>
      <c r="G38" s="6">
        <f t="shared" si="2"/>
        <v>3.4820756748482055E-2</v>
      </c>
      <c r="H38" s="12">
        <f>IF(A38="","",'Gasoline Hybrid Vehicles'!E38)</f>
        <v>315407.45201339421</v>
      </c>
      <c r="I38" s="6">
        <f t="shared" si="3"/>
        <v>5.4915843477679289E-3</v>
      </c>
      <c r="J38" s="12">
        <f>IF(A38="","",'LPG Bi-Fuel Vehicles'!H38)</f>
        <v>363030.17709242145</v>
      </c>
      <c r="K38" s="6">
        <f t="shared" si="4"/>
        <v>6.3207474191304125E-3</v>
      </c>
      <c r="L38" s="12">
        <f>IF(A38="","",'CNG Bi-Fuel Vehicles'!H38)</f>
        <v>106603.06995855298</v>
      </c>
      <c r="M38" s="6">
        <f t="shared" si="5"/>
        <v>1.8560745685347296E-3</v>
      </c>
      <c r="N38" s="12">
        <f>IF(A38="","",'CNG Vehicles'!E38)</f>
        <v>16902.114125451102</v>
      </c>
      <c r="O38" s="6">
        <f t="shared" si="6"/>
        <v>2.9428405950146286E-4</v>
      </c>
      <c r="P38" s="12">
        <f>IF(A38="","",'LPG Vehicles'!E38)</f>
        <v>21515.900375065394</v>
      </c>
      <c r="Q38" s="6">
        <f t="shared" si="7"/>
        <v>3.7461506053073707E-4</v>
      </c>
      <c r="R38">
        <f>IF(A38="","",'Diesel Hybrid Vehicles'!E38)</f>
        <v>0</v>
      </c>
      <c r="S38" s="6">
        <f t="shared" si="8"/>
        <v>0</v>
      </c>
      <c r="T38" s="12">
        <f t="shared" si="9"/>
        <v>57434691.34578485</v>
      </c>
      <c r="U38" t="str">
        <f t="shared" si="10"/>
        <v/>
      </c>
    </row>
    <row r="39" spans="1:21" x14ac:dyDescent="0.3">
      <c r="A39">
        <f>IF(A38&gt;=Assumptions!$B$7,"",'Emission Assumption Summary'!A38+1)</f>
        <v>2049</v>
      </c>
      <c r="B39" s="12">
        <f>IF(A39="","",'Gas Vehicles'!F39)</f>
        <v>54003876.05276905</v>
      </c>
      <c r="C39" s="6">
        <f t="shared" si="0"/>
        <v>0.94563100927353561</v>
      </c>
      <c r="D39" s="12">
        <f>IF(A39="","",'Diesel Vehicles'!F39)</f>
        <v>302746.39615793037</v>
      </c>
      <c r="E39" s="6">
        <f t="shared" si="1"/>
        <v>5.3012191175501738E-3</v>
      </c>
      <c r="F39" s="12">
        <f>IF(A39="","",'Ethanol Vehicles'!E39)</f>
        <v>1984920.0206536544</v>
      </c>
      <c r="G39" s="6">
        <f t="shared" si="2"/>
        <v>3.4756800060497119E-2</v>
      </c>
      <c r="H39" s="12">
        <f>IF(A39="","",'Gasoline Hybrid Vehicles'!E39)</f>
        <v>313041.89612329379</v>
      </c>
      <c r="I39" s="6">
        <f t="shared" si="3"/>
        <v>5.4814977333611783E-3</v>
      </c>
      <c r="J39" s="12">
        <f>IF(A39="","",'LPG Bi-Fuel Vehicles'!H39)</f>
        <v>360307.45076422824</v>
      </c>
      <c r="K39" s="6">
        <f t="shared" si="4"/>
        <v>6.3091378474764417E-3</v>
      </c>
      <c r="L39" s="12">
        <f>IF(A39="","",'CNG Bi-Fuel Vehicles'!H39)</f>
        <v>105803.54693386384</v>
      </c>
      <c r="M39" s="6">
        <f t="shared" si="5"/>
        <v>1.8526654415328661E-3</v>
      </c>
      <c r="N39" s="12">
        <f>IF(A39="","",'CNG Vehicles'!E39)</f>
        <v>16775.348269510218</v>
      </c>
      <c r="O39" s="6">
        <f t="shared" si="6"/>
        <v>2.9374353610306484E-4</v>
      </c>
      <c r="P39" s="12">
        <f>IF(A39="","",'LPG Vehicles'!E39)</f>
        <v>21354.531122252407</v>
      </c>
      <c r="Q39" s="6">
        <f t="shared" si="7"/>
        <v>3.7392698994359027E-4</v>
      </c>
      <c r="R39">
        <f>IF(A39="","",'Diesel Hybrid Vehicles'!E39)</f>
        <v>0</v>
      </c>
      <c r="S39" s="6">
        <f t="shared" si="8"/>
        <v>0</v>
      </c>
      <c r="T39" s="12">
        <f t="shared" si="9"/>
        <v>57108825.242793784</v>
      </c>
      <c r="U39" t="str">
        <f t="shared" si="10"/>
        <v/>
      </c>
    </row>
    <row r="40" spans="1:21" x14ac:dyDescent="0.3">
      <c r="A40">
        <f>IF(A39&gt;=Assumptions!$B$7,"",'Emission Assumption Summary'!A39+1)</f>
        <v>2050</v>
      </c>
      <c r="B40" s="12">
        <f>IF(A40="","",'Gas Vehicles'!F40)</f>
        <v>53703141.835423417</v>
      </c>
      <c r="C40" s="6">
        <f t="shared" si="0"/>
        <v>0.94573086707893772</v>
      </c>
      <c r="D40" s="12">
        <f>IF(A40="","",'Diesel Vehicles'!F40)</f>
        <v>300475.7981867459</v>
      </c>
      <c r="E40" s="6">
        <f t="shared" si="1"/>
        <v>5.2914825360914864E-3</v>
      </c>
      <c r="F40" s="12">
        <f>IF(A40="","",'Ethanol Vehicles'!E40)</f>
        <v>1970033.1204987515</v>
      </c>
      <c r="G40" s="6">
        <f t="shared" si="2"/>
        <v>3.4692963345294751E-2</v>
      </c>
      <c r="H40" s="12">
        <f>IF(A40="","",'Gasoline Hybrid Vehicles'!E40)</f>
        <v>310694.0819023691</v>
      </c>
      <c r="I40" s="6">
        <f t="shared" si="3"/>
        <v>5.4714300398716201E-3</v>
      </c>
      <c r="J40" s="12">
        <f>IF(A40="","",'LPG Bi-Fuel Vehicles'!H40)</f>
        <v>357605.14488349657</v>
      </c>
      <c r="K40" s="6">
        <f t="shared" si="4"/>
        <v>6.2975500535701924E-3</v>
      </c>
      <c r="L40" s="12">
        <f>IF(A40="","",'CNG Bi-Fuel Vehicles'!H40)</f>
        <v>105010.02033185985</v>
      </c>
      <c r="M40" s="6">
        <f t="shared" si="5"/>
        <v>1.8492627095221363E-3</v>
      </c>
      <c r="N40" s="12">
        <f>IF(A40="","",'CNG Vehicles'!E40)</f>
        <v>16649.533157488888</v>
      </c>
      <c r="O40" s="6">
        <f t="shared" si="6"/>
        <v>2.9320402664235188E-4</v>
      </c>
      <c r="P40" s="12">
        <f>IF(A40="","",'LPG Vehicles'!E40)</f>
        <v>21194.372138835512</v>
      </c>
      <c r="Q40" s="6">
        <f t="shared" si="7"/>
        <v>3.7324021006966755E-4</v>
      </c>
      <c r="R40">
        <f>IF(A40="","",'Diesel Hybrid Vehicles'!E40)</f>
        <v>0</v>
      </c>
      <c r="S40" s="6">
        <f t="shared" si="8"/>
        <v>0</v>
      </c>
      <c r="T40" s="12">
        <f t="shared" si="9"/>
        <v>56784803.906522967</v>
      </c>
      <c r="U40" s="10">
        <f>IF(T41="",T40,"")</f>
        <v>56784803.906522967</v>
      </c>
    </row>
    <row r="41" spans="1:21" x14ac:dyDescent="0.3">
      <c r="A41" t="str">
        <f>IF(A40&gt;=Assumptions!$B$7,"",'Emission Assumption Summary'!A40+1)</f>
        <v/>
      </c>
      <c r="B41" s="12" t="str">
        <f>IF(A41="","",'Gas Vehicles'!F41)</f>
        <v/>
      </c>
      <c r="C41" s="6" t="str">
        <f t="shared" si="0"/>
        <v/>
      </c>
      <c r="D41" s="12" t="str">
        <f>IF(A41="","",'Diesel Vehicles'!F41)</f>
        <v/>
      </c>
      <c r="E41" s="6" t="str">
        <f t="shared" si="1"/>
        <v/>
      </c>
      <c r="F41" s="12" t="str">
        <f>IF(A41="","",'Ethanol Vehicles'!E41)</f>
        <v/>
      </c>
      <c r="G41" s="6" t="str">
        <f t="shared" si="2"/>
        <v/>
      </c>
      <c r="H41" s="12" t="str">
        <f>IF(A41="","",'Gasoline Hybrid Vehicles'!E41)</f>
        <v/>
      </c>
      <c r="I41" s="6" t="str">
        <f t="shared" si="3"/>
        <v/>
      </c>
      <c r="J41" s="12" t="str">
        <f>IF(A41="","",'LPG Bi-Fuel Vehicles'!H41)</f>
        <v/>
      </c>
      <c r="K41" s="6" t="str">
        <f t="shared" si="4"/>
        <v/>
      </c>
      <c r="L41" s="12" t="str">
        <f>IF(A41="","",'CNG Bi-Fuel Vehicles'!H41)</f>
        <v/>
      </c>
      <c r="M41" s="6" t="str">
        <f t="shared" si="5"/>
        <v/>
      </c>
      <c r="N41" s="12" t="str">
        <f>IF(A41="","",'CNG Vehicles'!E41)</f>
        <v/>
      </c>
      <c r="O41" s="6" t="str">
        <f t="shared" si="6"/>
        <v/>
      </c>
      <c r="P41" s="12" t="str">
        <f>IF(A41="","",'LPG Vehicles'!E41)</f>
        <v/>
      </c>
      <c r="Q41" s="6" t="str">
        <f t="shared" si="7"/>
        <v/>
      </c>
      <c r="R41" t="str">
        <f>IF(A41="","",'Diesel Hybrid Vehicles'!E41)</f>
        <v/>
      </c>
      <c r="S41" s="6" t="str">
        <f t="shared" si="8"/>
        <v/>
      </c>
      <c r="T41" s="12" t="str">
        <f t="shared" si="9"/>
        <v/>
      </c>
      <c r="U41" t="str">
        <f t="shared" si="10"/>
        <v/>
      </c>
    </row>
    <row r="42" spans="1:21" x14ac:dyDescent="0.3">
      <c r="A42" t="str">
        <f>IF(A41&gt;=Assumptions!$B$7,"",'Emission Assumption Summary'!A41+1)</f>
        <v/>
      </c>
      <c r="B42" s="12" t="str">
        <f>IF(A42="","",'Gas Vehicles'!F42)</f>
        <v/>
      </c>
      <c r="C42" s="6" t="str">
        <f t="shared" si="0"/>
        <v/>
      </c>
      <c r="D42" s="12" t="str">
        <f>IF(A42="","",'Diesel Vehicles'!F42)</f>
        <v/>
      </c>
      <c r="E42" s="6" t="str">
        <f t="shared" si="1"/>
        <v/>
      </c>
      <c r="F42" s="12" t="str">
        <f>IF(A42="","",'Ethanol Vehicles'!E42)</f>
        <v/>
      </c>
      <c r="G42" s="6" t="str">
        <f t="shared" si="2"/>
        <v/>
      </c>
      <c r="H42" s="12" t="str">
        <f>IF(A42="","",'Gasoline Hybrid Vehicles'!E42)</f>
        <v/>
      </c>
      <c r="I42" s="6" t="str">
        <f t="shared" si="3"/>
        <v/>
      </c>
      <c r="J42" s="12" t="str">
        <f>IF(A42="","",'LPG Bi-Fuel Vehicles'!H42)</f>
        <v/>
      </c>
      <c r="K42" s="6" t="str">
        <f t="shared" si="4"/>
        <v/>
      </c>
      <c r="L42" s="12" t="str">
        <f>IF(A42="","",'CNG Bi-Fuel Vehicles'!H42)</f>
        <v/>
      </c>
      <c r="M42" s="6" t="str">
        <f t="shared" si="5"/>
        <v/>
      </c>
      <c r="N42" s="12" t="str">
        <f>IF(A42="","",'CNG Vehicles'!E42)</f>
        <v/>
      </c>
      <c r="O42" s="6" t="str">
        <f t="shared" si="6"/>
        <v/>
      </c>
      <c r="P42" s="12" t="str">
        <f>IF(A42="","",'LPG Vehicles'!E42)</f>
        <v/>
      </c>
      <c r="Q42" s="6" t="str">
        <f t="shared" si="7"/>
        <v/>
      </c>
      <c r="R42" t="str">
        <f>IF(A42="","",'Diesel Hybrid Vehicles'!E42)</f>
        <v/>
      </c>
      <c r="S42" s="6" t="str">
        <f t="shared" si="8"/>
        <v/>
      </c>
      <c r="T42" s="12" t="str">
        <f t="shared" si="9"/>
        <v/>
      </c>
      <c r="U42" t="str">
        <f t="shared" si="10"/>
        <v/>
      </c>
    </row>
    <row r="43" spans="1:21" x14ac:dyDescent="0.3">
      <c r="A43" t="str">
        <f>IF(A42&gt;=Assumptions!$B$7,"",'Emission Assumption Summary'!A42+1)</f>
        <v/>
      </c>
      <c r="B43" s="12" t="str">
        <f>IF(A43="","",'Gas Vehicles'!F43)</f>
        <v/>
      </c>
      <c r="C43" s="6" t="str">
        <f t="shared" si="0"/>
        <v/>
      </c>
      <c r="D43" s="12" t="str">
        <f>IF(A43="","",'Diesel Vehicles'!F43)</f>
        <v/>
      </c>
      <c r="E43" s="6" t="str">
        <f t="shared" si="1"/>
        <v/>
      </c>
      <c r="F43" s="12" t="str">
        <f>IF(A43="","",'Ethanol Vehicles'!E43)</f>
        <v/>
      </c>
      <c r="G43" s="6" t="str">
        <f t="shared" si="2"/>
        <v/>
      </c>
      <c r="H43" s="12" t="str">
        <f>IF(A43="","",'Gasoline Hybrid Vehicles'!E43)</f>
        <v/>
      </c>
      <c r="I43" s="6" t="str">
        <f t="shared" si="3"/>
        <v/>
      </c>
      <c r="J43" s="12" t="str">
        <f>IF(A43="","",'LPG Bi-Fuel Vehicles'!H43)</f>
        <v/>
      </c>
      <c r="K43" s="6" t="str">
        <f t="shared" si="4"/>
        <v/>
      </c>
      <c r="L43" s="12" t="str">
        <f>IF(A43="","",'CNG Bi-Fuel Vehicles'!H43)</f>
        <v/>
      </c>
      <c r="M43" s="6" t="str">
        <f t="shared" si="5"/>
        <v/>
      </c>
      <c r="N43" s="12" t="str">
        <f>IF(A43="","",'CNG Vehicles'!E43)</f>
        <v/>
      </c>
      <c r="O43" s="6" t="str">
        <f t="shared" si="6"/>
        <v/>
      </c>
      <c r="P43" s="12" t="str">
        <f>IF(A43="","",'LPG Vehicles'!E43)</f>
        <v/>
      </c>
      <c r="Q43" s="6" t="str">
        <f t="shared" si="7"/>
        <v/>
      </c>
      <c r="R43" t="str">
        <f>IF(A43="","",'Diesel Hybrid Vehicles'!E43)</f>
        <v/>
      </c>
      <c r="S43" s="6" t="str">
        <f t="shared" si="8"/>
        <v/>
      </c>
      <c r="T43" s="12" t="str">
        <f t="shared" si="9"/>
        <v/>
      </c>
      <c r="U43" t="str">
        <f t="shared" si="10"/>
        <v/>
      </c>
    </row>
    <row r="44" spans="1:21" x14ac:dyDescent="0.3">
      <c r="A44" t="str">
        <f>IF(A43&gt;=Assumptions!$B$7,"",'Emission Assumption Summary'!A43+1)</f>
        <v/>
      </c>
      <c r="B44" s="12" t="str">
        <f>IF(A44="","",'Gas Vehicles'!F44)</f>
        <v/>
      </c>
      <c r="C44" s="6" t="str">
        <f t="shared" si="0"/>
        <v/>
      </c>
      <c r="D44" s="12" t="str">
        <f>IF(A44="","",'Diesel Vehicles'!F44)</f>
        <v/>
      </c>
      <c r="E44" s="6" t="str">
        <f t="shared" si="1"/>
        <v/>
      </c>
      <c r="F44" s="12" t="str">
        <f>IF(A44="","",'Ethanol Vehicles'!E44)</f>
        <v/>
      </c>
      <c r="G44" s="6" t="str">
        <f t="shared" si="2"/>
        <v/>
      </c>
      <c r="H44" s="12" t="str">
        <f>IF(A44="","",'Gasoline Hybrid Vehicles'!E44)</f>
        <v/>
      </c>
      <c r="I44" s="6" t="str">
        <f t="shared" si="3"/>
        <v/>
      </c>
      <c r="J44" s="12" t="str">
        <f>IF(A44="","",'LPG Bi-Fuel Vehicles'!H44)</f>
        <v/>
      </c>
      <c r="K44" s="6" t="str">
        <f t="shared" si="4"/>
        <v/>
      </c>
      <c r="L44" s="12" t="str">
        <f>IF(A44="","",'CNG Bi-Fuel Vehicles'!H44)</f>
        <v/>
      </c>
      <c r="M44" s="6" t="str">
        <f t="shared" si="5"/>
        <v/>
      </c>
      <c r="N44" s="12" t="str">
        <f>IF(A44="","",'CNG Vehicles'!E44)</f>
        <v/>
      </c>
      <c r="O44" s="6" t="str">
        <f t="shared" si="6"/>
        <v/>
      </c>
      <c r="P44" s="12" t="str">
        <f>IF(A44="","",'LPG Vehicles'!E44)</f>
        <v/>
      </c>
      <c r="Q44" s="6" t="str">
        <f t="shared" si="7"/>
        <v/>
      </c>
      <c r="R44" t="str">
        <f>IF(A44="","",'Diesel Hybrid Vehicles'!E44)</f>
        <v/>
      </c>
      <c r="S44" s="6" t="str">
        <f t="shared" si="8"/>
        <v/>
      </c>
      <c r="T44" s="12" t="str">
        <f t="shared" si="9"/>
        <v/>
      </c>
      <c r="U44" t="str">
        <f t="shared" si="10"/>
        <v/>
      </c>
    </row>
    <row r="45" spans="1:21" x14ac:dyDescent="0.3">
      <c r="A45" t="str">
        <f>IF(A44&gt;=Assumptions!$B$7,"",'Emission Assumption Summary'!A44+1)</f>
        <v/>
      </c>
      <c r="B45" s="12" t="str">
        <f>IF(A45="","",'Gas Vehicles'!F45)</f>
        <v/>
      </c>
      <c r="C45" s="6" t="str">
        <f t="shared" si="0"/>
        <v/>
      </c>
      <c r="D45" s="12" t="str">
        <f>IF(A45="","",'Diesel Vehicles'!F45)</f>
        <v/>
      </c>
      <c r="E45" s="6" t="str">
        <f t="shared" si="1"/>
        <v/>
      </c>
      <c r="F45" s="12" t="str">
        <f>IF(A45="","",'Ethanol Vehicles'!E45)</f>
        <v/>
      </c>
      <c r="G45" s="6" t="str">
        <f t="shared" si="2"/>
        <v/>
      </c>
      <c r="H45" s="12" t="str">
        <f>IF(A45="","",'Gasoline Hybrid Vehicles'!E45)</f>
        <v/>
      </c>
      <c r="I45" s="6" t="str">
        <f t="shared" si="3"/>
        <v/>
      </c>
      <c r="J45" s="12" t="str">
        <f>IF(A45="","",'LPG Bi-Fuel Vehicles'!H45)</f>
        <v/>
      </c>
      <c r="K45" s="6" t="str">
        <f t="shared" si="4"/>
        <v/>
      </c>
      <c r="L45" s="12" t="str">
        <f>IF(A45="","",'CNG Bi-Fuel Vehicles'!H45)</f>
        <v/>
      </c>
      <c r="M45" s="6" t="str">
        <f t="shared" si="5"/>
        <v/>
      </c>
      <c r="N45" s="12" t="str">
        <f>IF(A45="","",'CNG Vehicles'!E45)</f>
        <v/>
      </c>
      <c r="O45" s="6" t="str">
        <f t="shared" si="6"/>
        <v/>
      </c>
      <c r="P45" s="12" t="str">
        <f>IF(A45="","",'LPG Vehicles'!E45)</f>
        <v/>
      </c>
      <c r="Q45" s="6" t="str">
        <f t="shared" si="7"/>
        <v/>
      </c>
      <c r="R45" t="str">
        <f>IF(A45="","",'Diesel Hybrid Vehicles'!E45)</f>
        <v/>
      </c>
      <c r="S45" s="6" t="str">
        <f t="shared" si="8"/>
        <v/>
      </c>
      <c r="T45" s="12" t="str">
        <f t="shared" si="9"/>
        <v/>
      </c>
      <c r="U45" t="str">
        <f t="shared" si="10"/>
        <v/>
      </c>
    </row>
    <row r="46" spans="1:21" x14ac:dyDescent="0.3">
      <c r="A46" t="str">
        <f>IF(A45&gt;=Assumptions!$B$7,"",'Emission Assumption Summary'!A45+1)</f>
        <v/>
      </c>
      <c r="B46" s="12" t="str">
        <f>IF(A46="","",'Gas Vehicles'!F46)</f>
        <v/>
      </c>
      <c r="C46" s="6" t="str">
        <f t="shared" si="0"/>
        <v/>
      </c>
      <c r="D46" s="12" t="str">
        <f>IF(A46="","",'Diesel Vehicles'!F46)</f>
        <v/>
      </c>
      <c r="E46" s="6" t="str">
        <f t="shared" si="1"/>
        <v/>
      </c>
      <c r="F46" s="12" t="str">
        <f>IF(A46="","",'Ethanol Vehicles'!E46)</f>
        <v/>
      </c>
      <c r="G46" s="6" t="str">
        <f t="shared" si="2"/>
        <v/>
      </c>
      <c r="H46" s="12" t="str">
        <f>IF(A46="","",'Gasoline Hybrid Vehicles'!E46)</f>
        <v/>
      </c>
      <c r="I46" s="6" t="str">
        <f t="shared" si="3"/>
        <v/>
      </c>
      <c r="J46" s="12" t="str">
        <f>IF(A46="","",'LPG Bi-Fuel Vehicles'!H46)</f>
        <v/>
      </c>
      <c r="K46" s="6" t="str">
        <f t="shared" si="4"/>
        <v/>
      </c>
      <c r="L46" s="12" t="str">
        <f>IF(A46="","",'CNG Bi-Fuel Vehicles'!H46)</f>
        <v/>
      </c>
      <c r="M46" s="6" t="str">
        <f t="shared" si="5"/>
        <v/>
      </c>
      <c r="N46" s="12" t="str">
        <f>IF(A46="","",'CNG Vehicles'!E46)</f>
        <v/>
      </c>
      <c r="O46" s="6" t="str">
        <f t="shared" si="6"/>
        <v/>
      </c>
      <c r="P46" s="12" t="str">
        <f>IF(A46="","",'LPG Vehicles'!E46)</f>
        <v/>
      </c>
      <c r="Q46" s="6" t="str">
        <f t="shared" si="7"/>
        <v/>
      </c>
      <c r="R46" t="str">
        <f>IF(A46="","",'Diesel Hybrid Vehicles'!E46)</f>
        <v/>
      </c>
      <c r="S46" s="6" t="str">
        <f t="shared" si="8"/>
        <v/>
      </c>
      <c r="T46" s="12" t="str">
        <f t="shared" si="9"/>
        <v/>
      </c>
      <c r="U46" t="str">
        <f t="shared" si="10"/>
        <v/>
      </c>
    </row>
    <row r="47" spans="1:21" x14ac:dyDescent="0.3">
      <c r="A47" t="str">
        <f>IF(A46&gt;=Assumptions!$B$7,"",'Emission Assumption Summary'!A46+1)</f>
        <v/>
      </c>
      <c r="B47" s="12" t="str">
        <f>IF(A47="","",'Gas Vehicles'!F47)</f>
        <v/>
      </c>
      <c r="C47" s="6" t="str">
        <f t="shared" si="0"/>
        <v/>
      </c>
      <c r="D47" s="12" t="str">
        <f>IF(A47="","",'Diesel Vehicles'!F47)</f>
        <v/>
      </c>
      <c r="E47" s="6" t="str">
        <f t="shared" si="1"/>
        <v/>
      </c>
      <c r="F47" s="12" t="str">
        <f>IF(A47="","",'Ethanol Vehicles'!E47)</f>
        <v/>
      </c>
      <c r="G47" s="6" t="str">
        <f t="shared" si="2"/>
        <v/>
      </c>
      <c r="H47" s="12" t="str">
        <f>IF(A47="","",'Gasoline Hybrid Vehicles'!E47)</f>
        <v/>
      </c>
      <c r="I47" s="6" t="str">
        <f t="shared" si="3"/>
        <v/>
      </c>
      <c r="J47" s="12" t="str">
        <f>IF(A47="","",'LPG Bi-Fuel Vehicles'!H47)</f>
        <v/>
      </c>
      <c r="K47" s="6" t="str">
        <f t="shared" si="4"/>
        <v/>
      </c>
      <c r="L47" s="12" t="str">
        <f>IF(A47="","",'CNG Bi-Fuel Vehicles'!H47)</f>
        <v/>
      </c>
      <c r="M47" s="6" t="str">
        <f t="shared" si="5"/>
        <v/>
      </c>
      <c r="N47" s="12" t="str">
        <f>IF(A47="","",'CNG Vehicles'!E47)</f>
        <v/>
      </c>
      <c r="O47" s="6" t="str">
        <f t="shared" si="6"/>
        <v/>
      </c>
      <c r="P47" s="12" t="str">
        <f>IF(A47="","",'LPG Vehicles'!E47)</f>
        <v/>
      </c>
      <c r="Q47" s="6" t="str">
        <f t="shared" si="7"/>
        <v/>
      </c>
      <c r="R47" t="str">
        <f>IF(A47="","",'Diesel Hybrid Vehicles'!E47)</f>
        <v/>
      </c>
      <c r="S47" s="6" t="str">
        <f t="shared" si="8"/>
        <v/>
      </c>
      <c r="T47" s="12" t="str">
        <f t="shared" si="9"/>
        <v/>
      </c>
      <c r="U47" t="str">
        <f t="shared" si="10"/>
        <v/>
      </c>
    </row>
    <row r="48" spans="1:21" x14ac:dyDescent="0.3">
      <c r="A48" t="str">
        <f>IF(A47&gt;=Assumptions!$B$7,"",'Emission Assumption Summary'!A47+1)</f>
        <v/>
      </c>
      <c r="B48" s="12" t="str">
        <f>IF(A48="","",'Gas Vehicles'!F48)</f>
        <v/>
      </c>
      <c r="C48" s="6" t="str">
        <f t="shared" si="0"/>
        <v/>
      </c>
      <c r="D48" s="12" t="str">
        <f>IF(A48="","",'Diesel Vehicles'!F48)</f>
        <v/>
      </c>
      <c r="E48" s="6" t="str">
        <f t="shared" si="1"/>
        <v/>
      </c>
      <c r="F48" s="12" t="str">
        <f>IF(A48="","",'Ethanol Vehicles'!E48)</f>
        <v/>
      </c>
      <c r="G48" s="6" t="str">
        <f t="shared" si="2"/>
        <v/>
      </c>
      <c r="H48" s="12" t="str">
        <f>IF(A48="","",'Gasoline Hybrid Vehicles'!E48)</f>
        <v/>
      </c>
      <c r="I48" s="6" t="str">
        <f t="shared" si="3"/>
        <v/>
      </c>
      <c r="J48" s="12" t="str">
        <f>IF(A48="","",'LPG Bi-Fuel Vehicles'!H48)</f>
        <v/>
      </c>
      <c r="K48" s="6" t="str">
        <f t="shared" si="4"/>
        <v/>
      </c>
      <c r="L48" s="12" t="str">
        <f>IF(A48="","",'CNG Bi-Fuel Vehicles'!H48)</f>
        <v/>
      </c>
      <c r="M48" s="6" t="str">
        <f t="shared" si="5"/>
        <v/>
      </c>
      <c r="N48" s="12" t="str">
        <f>IF(A48="","",'CNG Vehicles'!E48)</f>
        <v/>
      </c>
      <c r="O48" s="6" t="str">
        <f t="shared" si="6"/>
        <v/>
      </c>
      <c r="P48" s="12" t="str">
        <f>IF(A48="","",'LPG Vehicles'!E48)</f>
        <v/>
      </c>
      <c r="Q48" s="6" t="str">
        <f t="shared" si="7"/>
        <v/>
      </c>
      <c r="R48" t="str">
        <f>IF(A48="","",'Diesel Hybrid Vehicles'!E48)</f>
        <v/>
      </c>
      <c r="S48" s="6" t="str">
        <f t="shared" si="8"/>
        <v/>
      </c>
      <c r="T48" s="12" t="str">
        <f t="shared" si="9"/>
        <v/>
      </c>
      <c r="U48" t="str">
        <f t="shared" si="10"/>
        <v/>
      </c>
    </row>
    <row r="49" spans="1:21" x14ac:dyDescent="0.3">
      <c r="A49" t="str">
        <f>IF(A48&gt;=Assumptions!$B$7,"",'Emission Assumption Summary'!A48+1)</f>
        <v/>
      </c>
      <c r="B49" s="12" t="str">
        <f>IF(A49="","",'Gas Vehicles'!F49)</f>
        <v/>
      </c>
      <c r="C49" s="6" t="str">
        <f t="shared" si="0"/>
        <v/>
      </c>
      <c r="D49" s="12" t="str">
        <f>IF(A49="","",'Diesel Vehicles'!F49)</f>
        <v/>
      </c>
      <c r="E49" s="6" t="str">
        <f t="shared" si="1"/>
        <v/>
      </c>
      <c r="F49" s="12" t="str">
        <f>IF(A49="","",'Ethanol Vehicles'!E49)</f>
        <v/>
      </c>
      <c r="G49" s="6" t="str">
        <f t="shared" si="2"/>
        <v/>
      </c>
      <c r="H49" s="12" t="str">
        <f>IF(A49="","",'Gasoline Hybrid Vehicles'!E49)</f>
        <v/>
      </c>
      <c r="I49" s="6" t="str">
        <f t="shared" si="3"/>
        <v/>
      </c>
      <c r="J49" s="12" t="str">
        <f>IF(A49="","",'LPG Bi-Fuel Vehicles'!H49)</f>
        <v/>
      </c>
      <c r="K49" s="6" t="str">
        <f t="shared" si="4"/>
        <v/>
      </c>
      <c r="L49" s="12" t="str">
        <f>IF(A49="","",'CNG Bi-Fuel Vehicles'!H49)</f>
        <v/>
      </c>
      <c r="M49" s="6" t="str">
        <f t="shared" si="5"/>
        <v/>
      </c>
      <c r="N49" s="12" t="str">
        <f>IF(A49="","",'CNG Vehicles'!E49)</f>
        <v/>
      </c>
      <c r="O49" s="6" t="str">
        <f t="shared" si="6"/>
        <v/>
      </c>
      <c r="P49" s="12" t="str">
        <f>IF(A49="","",'LPG Vehicles'!E49)</f>
        <v/>
      </c>
      <c r="Q49" s="6" t="str">
        <f t="shared" si="7"/>
        <v/>
      </c>
      <c r="R49" t="str">
        <f>IF(A49="","",'Diesel Hybrid Vehicles'!E49)</f>
        <v/>
      </c>
      <c r="S49" s="6" t="str">
        <f t="shared" si="8"/>
        <v/>
      </c>
      <c r="T49" s="12" t="str">
        <f t="shared" si="9"/>
        <v/>
      </c>
      <c r="U49" t="str">
        <f t="shared" si="10"/>
        <v/>
      </c>
    </row>
    <row r="50" spans="1:21" x14ac:dyDescent="0.3">
      <c r="A50" t="str">
        <f>IF(A49&gt;=Assumptions!$B$7,"",'Emission Assumption Summary'!A49+1)</f>
        <v/>
      </c>
      <c r="B50" s="12" t="str">
        <f>IF(A50="","",'Gas Vehicles'!F50)</f>
        <v/>
      </c>
      <c r="C50" s="6" t="str">
        <f t="shared" si="0"/>
        <v/>
      </c>
      <c r="D50" s="12" t="str">
        <f>IF(A50="","",'Diesel Vehicles'!F50)</f>
        <v/>
      </c>
      <c r="E50" s="6" t="str">
        <f t="shared" si="1"/>
        <v/>
      </c>
      <c r="F50" s="12" t="str">
        <f>IF(A50="","",'Ethanol Vehicles'!E50)</f>
        <v/>
      </c>
      <c r="G50" s="6" t="str">
        <f t="shared" si="2"/>
        <v/>
      </c>
      <c r="H50" s="12" t="str">
        <f>IF(A50="","",'Gasoline Hybrid Vehicles'!E50)</f>
        <v/>
      </c>
      <c r="I50" s="6" t="str">
        <f t="shared" si="3"/>
        <v/>
      </c>
      <c r="J50" s="12" t="str">
        <f>IF(A50="","",'LPG Bi-Fuel Vehicles'!H50)</f>
        <v/>
      </c>
      <c r="K50" s="6" t="str">
        <f t="shared" si="4"/>
        <v/>
      </c>
      <c r="L50" s="12" t="str">
        <f>IF(A50="","",'CNG Bi-Fuel Vehicles'!H50)</f>
        <v/>
      </c>
      <c r="M50" s="6" t="str">
        <f t="shared" si="5"/>
        <v/>
      </c>
      <c r="N50" s="12" t="str">
        <f>IF(A50="","",'CNG Vehicles'!E50)</f>
        <v/>
      </c>
      <c r="O50" s="6" t="str">
        <f t="shared" si="6"/>
        <v/>
      </c>
      <c r="P50" s="12" t="str">
        <f>IF(A50="","",'LPG Vehicles'!E50)</f>
        <v/>
      </c>
      <c r="Q50" s="6" t="str">
        <f t="shared" si="7"/>
        <v/>
      </c>
      <c r="R50" t="str">
        <f>IF(A50="","",'Diesel Hybrid Vehicles'!E50)</f>
        <v/>
      </c>
      <c r="S50" s="6" t="str">
        <f t="shared" si="8"/>
        <v/>
      </c>
      <c r="T50" s="12" t="str">
        <f t="shared" si="9"/>
        <v/>
      </c>
      <c r="U50" t="str">
        <f t="shared" si="10"/>
        <v/>
      </c>
    </row>
    <row r="51" spans="1:21" x14ac:dyDescent="0.3">
      <c r="A51" t="str">
        <f>IF(A50&gt;=Assumptions!$B$7,"",'Emission Assumption Summary'!A50+1)</f>
        <v/>
      </c>
      <c r="B51" s="12" t="str">
        <f>IF(A51="","",'Gas Vehicles'!F51)</f>
        <v/>
      </c>
      <c r="C51" s="6" t="str">
        <f t="shared" si="0"/>
        <v/>
      </c>
      <c r="D51" s="12" t="str">
        <f>IF(A51="","",'Diesel Vehicles'!F51)</f>
        <v/>
      </c>
      <c r="E51" s="6" t="str">
        <f t="shared" si="1"/>
        <v/>
      </c>
      <c r="F51" s="12" t="str">
        <f>IF(A51="","",'Ethanol Vehicles'!E51)</f>
        <v/>
      </c>
      <c r="G51" s="6" t="str">
        <f t="shared" si="2"/>
        <v/>
      </c>
      <c r="H51" s="12" t="str">
        <f>IF(A51="","",'Gasoline Hybrid Vehicles'!E51)</f>
        <v/>
      </c>
      <c r="I51" s="6" t="str">
        <f t="shared" si="3"/>
        <v/>
      </c>
      <c r="J51" s="12" t="str">
        <f>IF(A51="","",'LPG Bi-Fuel Vehicles'!H51)</f>
        <v/>
      </c>
      <c r="K51" s="6" t="str">
        <f t="shared" si="4"/>
        <v/>
      </c>
      <c r="L51" s="12" t="str">
        <f>IF(A51="","",'CNG Bi-Fuel Vehicles'!H51)</f>
        <v/>
      </c>
      <c r="M51" s="6" t="str">
        <f t="shared" si="5"/>
        <v/>
      </c>
      <c r="N51" s="12" t="str">
        <f>IF(A51="","",'CNG Vehicles'!E51)</f>
        <v/>
      </c>
      <c r="O51" s="6" t="str">
        <f t="shared" si="6"/>
        <v/>
      </c>
      <c r="P51" s="12" t="str">
        <f>IF(A51="","",'LPG Vehicles'!E51)</f>
        <v/>
      </c>
      <c r="Q51" s="6" t="str">
        <f t="shared" si="7"/>
        <v/>
      </c>
      <c r="R51" t="str">
        <f>IF(A51="","",'Diesel Hybrid Vehicles'!E51)</f>
        <v/>
      </c>
      <c r="S51" s="6" t="str">
        <f t="shared" si="8"/>
        <v/>
      </c>
      <c r="T51" s="12" t="str">
        <f t="shared" si="9"/>
        <v/>
      </c>
      <c r="U51" t="str">
        <f t="shared" si="10"/>
        <v/>
      </c>
    </row>
    <row r="52" spans="1:21" x14ac:dyDescent="0.3">
      <c r="A52" t="str">
        <f>IF(A51&gt;=Assumptions!$B$7,"",'Emission Assumption Summary'!A51+1)</f>
        <v/>
      </c>
      <c r="B52" s="12" t="str">
        <f>IF(A52="","",'Gas Vehicles'!F52)</f>
        <v/>
      </c>
      <c r="C52" s="6" t="str">
        <f t="shared" si="0"/>
        <v/>
      </c>
      <c r="D52" s="12" t="str">
        <f>IF(A52="","",'Diesel Vehicles'!F52)</f>
        <v/>
      </c>
      <c r="E52" s="6" t="str">
        <f t="shared" si="1"/>
        <v/>
      </c>
      <c r="F52" s="12" t="str">
        <f>IF(A52="","",'Ethanol Vehicles'!E52)</f>
        <v/>
      </c>
      <c r="G52" s="6" t="str">
        <f t="shared" si="2"/>
        <v/>
      </c>
      <c r="H52" s="12" t="str">
        <f>IF(A52="","",'Gasoline Hybrid Vehicles'!E52)</f>
        <v/>
      </c>
      <c r="I52" s="6" t="str">
        <f t="shared" si="3"/>
        <v/>
      </c>
      <c r="J52" s="12" t="str">
        <f>IF(A52="","",'LPG Bi-Fuel Vehicles'!H52)</f>
        <v/>
      </c>
      <c r="K52" s="6" t="str">
        <f t="shared" si="4"/>
        <v/>
      </c>
      <c r="L52" s="12" t="str">
        <f>IF(A52="","",'CNG Bi-Fuel Vehicles'!H52)</f>
        <v/>
      </c>
      <c r="M52" s="6" t="str">
        <f t="shared" si="5"/>
        <v/>
      </c>
      <c r="N52" s="12" t="str">
        <f>IF(A52="","",'CNG Vehicles'!E52)</f>
        <v/>
      </c>
      <c r="O52" s="6" t="str">
        <f t="shared" si="6"/>
        <v/>
      </c>
      <c r="P52" s="12" t="str">
        <f>IF(A52="","",'LPG Vehicles'!E52)</f>
        <v/>
      </c>
      <c r="Q52" s="6" t="str">
        <f t="shared" si="7"/>
        <v/>
      </c>
      <c r="R52" t="str">
        <f>IF(A52="","",'Diesel Hybrid Vehicles'!E52)</f>
        <v/>
      </c>
      <c r="S52" s="6" t="str">
        <f t="shared" si="8"/>
        <v/>
      </c>
      <c r="T52" s="12" t="str">
        <f t="shared" si="9"/>
        <v/>
      </c>
      <c r="U52" t="str">
        <f t="shared" si="10"/>
        <v/>
      </c>
    </row>
    <row r="53" spans="1:21" x14ac:dyDescent="0.3">
      <c r="A53" t="str">
        <f>IF(A52&gt;=Assumptions!$B$7,"",'Emission Assumption Summary'!A52+1)</f>
        <v/>
      </c>
      <c r="B53" s="12" t="str">
        <f>IF(A53="","",'Gas Vehicles'!F53)</f>
        <v/>
      </c>
      <c r="C53" s="6" t="str">
        <f t="shared" si="0"/>
        <v/>
      </c>
      <c r="D53" s="12" t="str">
        <f>IF(A53="","",'Diesel Vehicles'!F53)</f>
        <v/>
      </c>
      <c r="E53" s="6" t="str">
        <f t="shared" si="1"/>
        <v/>
      </c>
      <c r="F53" s="12" t="str">
        <f>IF(A53="","",'Ethanol Vehicles'!E53)</f>
        <v/>
      </c>
      <c r="G53" s="6" t="str">
        <f t="shared" si="2"/>
        <v/>
      </c>
      <c r="H53" s="12" t="str">
        <f>IF(A53="","",'Gasoline Hybrid Vehicles'!E53)</f>
        <v/>
      </c>
      <c r="I53" s="6" t="str">
        <f t="shared" si="3"/>
        <v/>
      </c>
      <c r="J53" s="12" t="str">
        <f>IF(A53="","",'LPG Bi-Fuel Vehicles'!H53)</f>
        <v/>
      </c>
      <c r="K53" s="6" t="str">
        <f t="shared" si="4"/>
        <v/>
      </c>
      <c r="L53" s="12" t="str">
        <f>IF(A53="","",'CNG Bi-Fuel Vehicles'!H53)</f>
        <v/>
      </c>
      <c r="M53" s="6" t="str">
        <f t="shared" si="5"/>
        <v/>
      </c>
      <c r="N53" s="12" t="str">
        <f>IF(A53="","",'CNG Vehicles'!E53)</f>
        <v/>
      </c>
      <c r="O53" s="6" t="str">
        <f t="shared" si="6"/>
        <v/>
      </c>
      <c r="P53" s="12" t="str">
        <f>IF(A53="","",'LPG Vehicles'!E53)</f>
        <v/>
      </c>
      <c r="Q53" s="6" t="str">
        <f t="shared" si="7"/>
        <v/>
      </c>
      <c r="R53" t="str">
        <f>IF(A53="","",'Diesel Hybrid Vehicles'!E53)</f>
        <v/>
      </c>
      <c r="S53" s="6" t="str">
        <f t="shared" si="8"/>
        <v/>
      </c>
      <c r="T53" s="12" t="str">
        <f t="shared" si="9"/>
        <v/>
      </c>
      <c r="U53" t="str">
        <f t="shared" si="10"/>
        <v/>
      </c>
    </row>
    <row r="54" spans="1:21" x14ac:dyDescent="0.3">
      <c r="A54" t="str">
        <f>IF(A53&gt;=Assumptions!$B$7,"",'Emission Assumption Summary'!A53+1)</f>
        <v/>
      </c>
      <c r="B54" s="12" t="str">
        <f>IF(A54="","",'Gas Vehicles'!F54)</f>
        <v/>
      </c>
      <c r="C54" s="6" t="str">
        <f t="shared" si="0"/>
        <v/>
      </c>
      <c r="D54" s="12" t="str">
        <f>IF(A54="","",'Diesel Vehicles'!F54)</f>
        <v/>
      </c>
      <c r="E54" s="6" t="str">
        <f t="shared" si="1"/>
        <v/>
      </c>
      <c r="F54" s="12" t="str">
        <f>IF(A54="","",'Ethanol Vehicles'!E54)</f>
        <v/>
      </c>
      <c r="G54" s="6" t="str">
        <f t="shared" si="2"/>
        <v/>
      </c>
      <c r="H54" s="12" t="str">
        <f>IF(A54="","",'Gasoline Hybrid Vehicles'!E54)</f>
        <v/>
      </c>
      <c r="I54" s="6" t="str">
        <f t="shared" si="3"/>
        <v/>
      </c>
      <c r="J54" s="12" t="str">
        <f>IF(A54="","",'LPG Bi-Fuel Vehicles'!H54)</f>
        <v/>
      </c>
      <c r="K54" s="6" t="str">
        <f t="shared" si="4"/>
        <v/>
      </c>
      <c r="L54" s="12" t="str">
        <f>IF(A54="","",'CNG Bi-Fuel Vehicles'!H54)</f>
        <v/>
      </c>
      <c r="M54" s="6" t="str">
        <f t="shared" si="5"/>
        <v/>
      </c>
      <c r="N54" s="12" t="str">
        <f>IF(A54="","",'CNG Vehicles'!E54)</f>
        <v/>
      </c>
      <c r="O54" s="6" t="str">
        <f t="shared" si="6"/>
        <v/>
      </c>
      <c r="P54" s="12" t="str">
        <f>IF(A54="","",'LPG Vehicles'!E54)</f>
        <v/>
      </c>
      <c r="Q54" s="6" t="str">
        <f t="shared" si="7"/>
        <v/>
      </c>
      <c r="R54" t="str">
        <f>IF(A54="","",'Diesel Hybrid Vehicles'!E54)</f>
        <v/>
      </c>
      <c r="S54" s="6" t="str">
        <f t="shared" si="8"/>
        <v/>
      </c>
      <c r="T54" s="12" t="str">
        <f t="shared" si="9"/>
        <v/>
      </c>
      <c r="U54" t="str">
        <f t="shared" si="10"/>
        <v/>
      </c>
    </row>
    <row r="55" spans="1:21" x14ac:dyDescent="0.3">
      <c r="A55" t="str">
        <f>IF(A54&gt;=Assumptions!$B$7,"",'Emission Assumption Summary'!A54+1)</f>
        <v/>
      </c>
      <c r="B55" s="12" t="str">
        <f>IF(A55="","",'Gas Vehicles'!F55)</f>
        <v/>
      </c>
      <c r="C55" s="6" t="str">
        <f t="shared" si="0"/>
        <v/>
      </c>
      <c r="D55" s="12" t="str">
        <f>IF(A55="","",'Diesel Vehicles'!F55)</f>
        <v/>
      </c>
      <c r="E55" s="6" t="str">
        <f t="shared" si="1"/>
        <v/>
      </c>
      <c r="F55" s="12" t="str">
        <f>IF(A55="","",'Ethanol Vehicles'!E55)</f>
        <v/>
      </c>
      <c r="G55" s="6" t="str">
        <f t="shared" si="2"/>
        <v/>
      </c>
      <c r="H55" s="12" t="str">
        <f>IF(A55="","",'Gasoline Hybrid Vehicles'!E55)</f>
        <v/>
      </c>
      <c r="I55" s="6" t="str">
        <f t="shared" si="3"/>
        <v/>
      </c>
      <c r="J55" s="12" t="str">
        <f>IF(A55="","",'LPG Bi-Fuel Vehicles'!H55)</f>
        <v/>
      </c>
      <c r="K55" s="6" t="str">
        <f t="shared" si="4"/>
        <v/>
      </c>
      <c r="L55" s="12" t="str">
        <f>IF(A55="","",'CNG Bi-Fuel Vehicles'!H55)</f>
        <v/>
      </c>
      <c r="M55" s="6" t="str">
        <f t="shared" si="5"/>
        <v/>
      </c>
      <c r="N55" s="12" t="str">
        <f>IF(A55="","",'CNG Vehicles'!E55)</f>
        <v/>
      </c>
      <c r="O55" s="6" t="str">
        <f t="shared" si="6"/>
        <v/>
      </c>
      <c r="P55" s="12" t="str">
        <f>IF(A55="","",'LPG Vehicles'!E55)</f>
        <v/>
      </c>
      <c r="Q55" s="6" t="str">
        <f t="shared" si="7"/>
        <v/>
      </c>
      <c r="R55" t="str">
        <f>IF(A55="","",'Diesel Hybrid Vehicles'!E55)</f>
        <v/>
      </c>
      <c r="S55" s="6" t="str">
        <f t="shared" si="8"/>
        <v/>
      </c>
      <c r="T55" s="12" t="str">
        <f t="shared" si="9"/>
        <v/>
      </c>
      <c r="U55" t="str">
        <f t="shared" si="10"/>
        <v/>
      </c>
    </row>
    <row r="56" spans="1:21" x14ac:dyDescent="0.3">
      <c r="A56" t="str">
        <f>IF(A55&gt;=Assumptions!$B$7,"",'Emission Assumption Summary'!A55+1)</f>
        <v/>
      </c>
      <c r="B56" s="12" t="str">
        <f>IF(A56="","",'Gas Vehicles'!F56)</f>
        <v/>
      </c>
      <c r="C56" s="6" t="str">
        <f t="shared" si="0"/>
        <v/>
      </c>
      <c r="D56" s="12" t="str">
        <f>IF(A56="","",'Diesel Vehicles'!F56)</f>
        <v/>
      </c>
      <c r="E56" s="6" t="str">
        <f t="shared" si="1"/>
        <v/>
      </c>
      <c r="F56" s="12" t="str">
        <f>IF(A56="","",'Ethanol Vehicles'!E56)</f>
        <v/>
      </c>
      <c r="G56" s="6" t="str">
        <f t="shared" si="2"/>
        <v/>
      </c>
      <c r="H56" s="12" t="str">
        <f>IF(A56="","",'Gasoline Hybrid Vehicles'!E56)</f>
        <v/>
      </c>
      <c r="I56" s="6" t="str">
        <f t="shared" si="3"/>
        <v/>
      </c>
      <c r="J56" s="12" t="str">
        <f>IF(A56="","",'LPG Bi-Fuel Vehicles'!H56)</f>
        <v/>
      </c>
      <c r="K56" s="6" t="str">
        <f t="shared" si="4"/>
        <v/>
      </c>
      <c r="L56" s="12" t="str">
        <f>IF(A56="","",'CNG Bi-Fuel Vehicles'!H56)</f>
        <v/>
      </c>
      <c r="M56" s="6" t="str">
        <f t="shared" si="5"/>
        <v/>
      </c>
      <c r="N56" s="12" t="str">
        <f>IF(A56="","",'CNG Vehicles'!E56)</f>
        <v/>
      </c>
      <c r="O56" s="6" t="str">
        <f t="shared" si="6"/>
        <v/>
      </c>
      <c r="P56" s="12" t="str">
        <f>IF(A56="","",'LPG Vehicles'!E56)</f>
        <v/>
      </c>
      <c r="Q56" s="6" t="str">
        <f t="shared" si="7"/>
        <v/>
      </c>
      <c r="R56" t="str">
        <f>IF(A56="","",'Diesel Hybrid Vehicles'!E56)</f>
        <v/>
      </c>
      <c r="S56" s="6" t="str">
        <f t="shared" si="8"/>
        <v/>
      </c>
      <c r="T56" s="12" t="str">
        <f t="shared" si="9"/>
        <v/>
      </c>
      <c r="U56" t="str">
        <f t="shared" si="10"/>
        <v/>
      </c>
    </row>
    <row r="57" spans="1:21" x14ac:dyDescent="0.3">
      <c r="A57" t="str">
        <f>IF(A56&gt;=Assumptions!$B$7,"",'Emission Assumption Summary'!A56+1)</f>
        <v/>
      </c>
      <c r="B57" s="12" t="str">
        <f>IF(A57="","",'Gas Vehicles'!F57)</f>
        <v/>
      </c>
      <c r="C57" s="6" t="str">
        <f t="shared" si="0"/>
        <v/>
      </c>
      <c r="D57" s="12" t="str">
        <f>IF(A57="","",'Diesel Vehicles'!F57)</f>
        <v/>
      </c>
      <c r="E57" s="6" t="str">
        <f t="shared" si="1"/>
        <v/>
      </c>
      <c r="F57" s="12" t="str">
        <f>IF(A57="","",'Ethanol Vehicles'!E57)</f>
        <v/>
      </c>
      <c r="G57" s="6" t="str">
        <f t="shared" si="2"/>
        <v/>
      </c>
      <c r="H57" s="12" t="str">
        <f>IF(A57="","",'Gasoline Hybrid Vehicles'!E57)</f>
        <v/>
      </c>
      <c r="I57" s="6" t="str">
        <f t="shared" si="3"/>
        <v/>
      </c>
      <c r="J57" s="12" t="str">
        <f>IF(A57="","",'LPG Bi-Fuel Vehicles'!H57)</f>
        <v/>
      </c>
      <c r="K57" s="6" t="str">
        <f t="shared" si="4"/>
        <v/>
      </c>
      <c r="L57" s="12" t="str">
        <f>IF(A57="","",'CNG Bi-Fuel Vehicles'!H57)</f>
        <v/>
      </c>
      <c r="M57" s="6" t="str">
        <f t="shared" si="5"/>
        <v/>
      </c>
      <c r="N57" s="12" t="str">
        <f>IF(A57="","",'CNG Vehicles'!E57)</f>
        <v/>
      </c>
      <c r="O57" s="6" t="str">
        <f t="shared" si="6"/>
        <v/>
      </c>
      <c r="P57" s="12" t="str">
        <f>IF(A57="","",'LPG Vehicles'!E57)</f>
        <v/>
      </c>
      <c r="Q57" s="6" t="str">
        <f t="shared" si="7"/>
        <v/>
      </c>
      <c r="R57" t="str">
        <f>IF(A57="","",'Diesel Hybrid Vehicles'!E57)</f>
        <v/>
      </c>
      <c r="S57" s="6" t="str">
        <f t="shared" si="8"/>
        <v/>
      </c>
      <c r="T57" s="12" t="str">
        <f t="shared" si="9"/>
        <v/>
      </c>
      <c r="U57" t="str">
        <f t="shared" si="10"/>
        <v/>
      </c>
    </row>
    <row r="58" spans="1:21" x14ac:dyDescent="0.3">
      <c r="A58" t="str">
        <f>IF(A57&gt;=Assumptions!$B$7,"",'Emission Assumption Summary'!A57+1)</f>
        <v/>
      </c>
      <c r="B58" s="12" t="str">
        <f>IF(A58="","",'Gas Vehicles'!F58)</f>
        <v/>
      </c>
      <c r="C58" s="6" t="str">
        <f t="shared" si="0"/>
        <v/>
      </c>
      <c r="D58" s="12" t="str">
        <f>IF(A58="","",'Diesel Vehicles'!F58)</f>
        <v/>
      </c>
      <c r="E58" s="6" t="str">
        <f t="shared" si="1"/>
        <v/>
      </c>
      <c r="F58" s="12" t="str">
        <f>IF(A58="","",'Ethanol Vehicles'!E58)</f>
        <v/>
      </c>
      <c r="G58" s="6" t="str">
        <f t="shared" si="2"/>
        <v/>
      </c>
      <c r="H58" s="12" t="str">
        <f>IF(A58="","",'Gasoline Hybrid Vehicles'!E58)</f>
        <v/>
      </c>
      <c r="I58" s="6" t="str">
        <f t="shared" si="3"/>
        <v/>
      </c>
      <c r="J58" s="12" t="str">
        <f>IF(A58="","",'LPG Bi-Fuel Vehicles'!H58)</f>
        <v/>
      </c>
      <c r="K58" s="6" t="str">
        <f t="shared" si="4"/>
        <v/>
      </c>
      <c r="L58" s="12" t="str">
        <f>IF(A58="","",'CNG Bi-Fuel Vehicles'!H58)</f>
        <v/>
      </c>
      <c r="M58" s="6" t="str">
        <f t="shared" si="5"/>
        <v/>
      </c>
      <c r="N58" s="12" t="str">
        <f>IF(A58="","",'CNG Vehicles'!E58)</f>
        <v/>
      </c>
      <c r="O58" s="6" t="str">
        <f t="shared" si="6"/>
        <v/>
      </c>
      <c r="P58" s="12" t="str">
        <f>IF(A58="","",'LPG Vehicles'!E58)</f>
        <v/>
      </c>
      <c r="Q58" s="6" t="str">
        <f t="shared" si="7"/>
        <v/>
      </c>
      <c r="R58" t="str">
        <f>IF(A58="","",'Diesel Hybrid Vehicles'!E58)</f>
        <v/>
      </c>
      <c r="S58" s="6" t="str">
        <f t="shared" si="8"/>
        <v/>
      </c>
      <c r="T58" s="12" t="str">
        <f t="shared" si="9"/>
        <v/>
      </c>
      <c r="U58" t="str">
        <f t="shared" si="10"/>
        <v/>
      </c>
    </row>
    <row r="59" spans="1:21" x14ac:dyDescent="0.3">
      <c r="A59" t="str">
        <f>IF(A58&gt;=Assumptions!$B$7,"",'Emission Assumption Summary'!A58+1)</f>
        <v/>
      </c>
      <c r="B59" s="12" t="str">
        <f>IF(A59="","",'Gas Vehicles'!F59)</f>
        <v/>
      </c>
      <c r="C59" s="6" t="str">
        <f t="shared" si="0"/>
        <v/>
      </c>
      <c r="D59" s="12" t="str">
        <f>IF(A59="","",'Diesel Vehicles'!F59)</f>
        <v/>
      </c>
      <c r="E59" s="6" t="str">
        <f t="shared" si="1"/>
        <v/>
      </c>
      <c r="F59" s="12" t="str">
        <f>IF(A59="","",'Ethanol Vehicles'!E59)</f>
        <v/>
      </c>
      <c r="G59" s="6" t="str">
        <f t="shared" si="2"/>
        <v/>
      </c>
      <c r="H59" s="12" t="str">
        <f>IF(A59="","",'Gasoline Hybrid Vehicles'!E59)</f>
        <v/>
      </c>
      <c r="I59" s="6" t="str">
        <f t="shared" si="3"/>
        <v/>
      </c>
      <c r="J59" s="12" t="str">
        <f>IF(A59="","",'LPG Bi-Fuel Vehicles'!H59)</f>
        <v/>
      </c>
      <c r="K59" s="6" t="str">
        <f t="shared" si="4"/>
        <v/>
      </c>
      <c r="L59" s="12" t="str">
        <f>IF(A59="","",'CNG Bi-Fuel Vehicles'!H59)</f>
        <v/>
      </c>
      <c r="M59" s="6" t="str">
        <f t="shared" si="5"/>
        <v/>
      </c>
      <c r="N59" s="12" t="str">
        <f>IF(A59="","",'CNG Vehicles'!E59)</f>
        <v/>
      </c>
      <c r="O59" s="6" t="str">
        <f t="shared" si="6"/>
        <v/>
      </c>
      <c r="P59" s="12" t="str">
        <f>IF(A59="","",'LPG Vehicles'!E59)</f>
        <v/>
      </c>
      <c r="Q59" s="6" t="str">
        <f t="shared" si="7"/>
        <v/>
      </c>
      <c r="R59" t="str">
        <f>IF(A59="","",'Diesel Hybrid Vehicles'!E59)</f>
        <v/>
      </c>
      <c r="S59" s="6" t="str">
        <f t="shared" si="8"/>
        <v/>
      </c>
      <c r="T59" s="12" t="str">
        <f t="shared" si="9"/>
        <v/>
      </c>
      <c r="U59" t="str">
        <f t="shared" si="10"/>
        <v/>
      </c>
    </row>
    <row r="60" spans="1:21" x14ac:dyDescent="0.3">
      <c r="A60" t="str">
        <f>IF(A59&gt;=Assumptions!$B$7,"",'Emission Assumption Summary'!A59+1)</f>
        <v/>
      </c>
      <c r="B60" s="12" t="str">
        <f>IF(A60="","",'Gas Vehicles'!F60)</f>
        <v/>
      </c>
      <c r="C60" s="6" t="str">
        <f t="shared" si="0"/>
        <v/>
      </c>
      <c r="D60" s="12" t="str">
        <f>IF(A60="","",'Diesel Vehicles'!F60)</f>
        <v/>
      </c>
      <c r="E60" s="6" t="str">
        <f t="shared" si="1"/>
        <v/>
      </c>
      <c r="F60" s="12" t="str">
        <f>IF(A60="","",'Ethanol Vehicles'!E60)</f>
        <v/>
      </c>
      <c r="G60" s="6" t="str">
        <f t="shared" si="2"/>
        <v/>
      </c>
      <c r="H60" s="12" t="str">
        <f>IF(A60="","",'Gasoline Hybrid Vehicles'!E60)</f>
        <v/>
      </c>
      <c r="I60" s="6" t="str">
        <f t="shared" si="3"/>
        <v/>
      </c>
      <c r="J60" s="12" t="str">
        <f>IF(A60="","",'LPG Bi-Fuel Vehicles'!H60)</f>
        <v/>
      </c>
      <c r="K60" s="6" t="str">
        <f t="shared" si="4"/>
        <v/>
      </c>
      <c r="L60" s="12" t="str">
        <f>IF(A60="","",'CNG Bi-Fuel Vehicles'!H60)</f>
        <v/>
      </c>
      <c r="M60" s="6" t="str">
        <f t="shared" si="5"/>
        <v/>
      </c>
      <c r="N60" s="12" t="str">
        <f>IF(A60="","",'CNG Vehicles'!E60)</f>
        <v/>
      </c>
      <c r="O60" s="6" t="str">
        <f t="shared" si="6"/>
        <v/>
      </c>
      <c r="P60" s="12" t="str">
        <f>IF(A60="","",'LPG Vehicles'!E60)</f>
        <v/>
      </c>
      <c r="Q60" s="6" t="str">
        <f t="shared" si="7"/>
        <v/>
      </c>
      <c r="R60" t="str">
        <f>IF(A60="","",'Diesel Hybrid Vehicles'!E60)</f>
        <v/>
      </c>
      <c r="S60" s="6" t="str">
        <f t="shared" si="8"/>
        <v/>
      </c>
      <c r="T60" s="12" t="str">
        <f t="shared" si="9"/>
        <v/>
      </c>
      <c r="U60" t="str">
        <f t="shared" si="10"/>
        <v/>
      </c>
    </row>
    <row r="61" spans="1:21" x14ac:dyDescent="0.3">
      <c r="A61" t="str">
        <f>IF(A60&gt;=Assumptions!$B$7,"",'Emission Assumption Summary'!A60+1)</f>
        <v/>
      </c>
      <c r="B61" s="12" t="str">
        <f>IF(A61="","",'Gas Vehicles'!F61)</f>
        <v/>
      </c>
      <c r="C61" s="6" t="str">
        <f t="shared" si="0"/>
        <v/>
      </c>
      <c r="D61" s="12" t="str">
        <f>IF(A61="","",'Diesel Vehicles'!F61)</f>
        <v/>
      </c>
      <c r="E61" s="6" t="str">
        <f t="shared" si="1"/>
        <v/>
      </c>
      <c r="F61" s="12" t="str">
        <f>IF(A61="","",'Ethanol Vehicles'!E61)</f>
        <v/>
      </c>
      <c r="G61" s="6" t="str">
        <f t="shared" si="2"/>
        <v/>
      </c>
      <c r="H61" s="12" t="str">
        <f>IF(A61="","",'Gasoline Hybrid Vehicles'!E61)</f>
        <v/>
      </c>
      <c r="I61" s="6" t="str">
        <f t="shared" si="3"/>
        <v/>
      </c>
      <c r="J61" s="12" t="str">
        <f>IF(A61="","",'LPG Bi-Fuel Vehicles'!H61)</f>
        <v/>
      </c>
      <c r="K61" s="6" t="str">
        <f t="shared" si="4"/>
        <v/>
      </c>
      <c r="L61" s="12" t="str">
        <f>IF(A61="","",'CNG Bi-Fuel Vehicles'!H61)</f>
        <v/>
      </c>
      <c r="M61" s="6" t="str">
        <f t="shared" si="5"/>
        <v/>
      </c>
      <c r="N61" s="12" t="str">
        <f>IF(A61="","",'CNG Vehicles'!E61)</f>
        <v/>
      </c>
      <c r="O61" s="6" t="str">
        <f t="shared" si="6"/>
        <v/>
      </c>
      <c r="P61" s="12" t="str">
        <f>IF(A61="","",'LPG Vehicles'!E61)</f>
        <v/>
      </c>
      <c r="Q61" s="6" t="str">
        <f t="shared" si="7"/>
        <v/>
      </c>
      <c r="R61" t="str">
        <f>IF(A61="","",'Diesel Hybrid Vehicles'!E61)</f>
        <v/>
      </c>
      <c r="S61" s="6" t="str">
        <f t="shared" si="8"/>
        <v/>
      </c>
      <c r="T61" s="12" t="str">
        <f t="shared" si="9"/>
        <v/>
      </c>
      <c r="U61" t="str">
        <f t="shared" si="10"/>
        <v/>
      </c>
    </row>
    <row r="62" spans="1:21" x14ac:dyDescent="0.3">
      <c r="A62" t="str">
        <f>IF(A61&gt;=Assumptions!$B$7,"",'Emission Assumption Summary'!A61+1)</f>
        <v/>
      </c>
      <c r="B62" s="12" t="str">
        <f>IF(A62="","",'Gas Vehicles'!F62)</f>
        <v/>
      </c>
      <c r="C62" s="6" t="str">
        <f t="shared" si="0"/>
        <v/>
      </c>
      <c r="D62" s="12" t="str">
        <f>IF(A62="","",'Diesel Vehicles'!F62)</f>
        <v/>
      </c>
      <c r="E62" s="6" t="str">
        <f t="shared" si="1"/>
        <v/>
      </c>
      <c r="F62" s="12" t="str">
        <f>IF(A62="","",'Ethanol Vehicles'!E62)</f>
        <v/>
      </c>
      <c r="G62" s="6" t="str">
        <f t="shared" si="2"/>
        <v/>
      </c>
      <c r="H62" s="12" t="str">
        <f>IF(A62="","",'Gasoline Hybrid Vehicles'!E62)</f>
        <v/>
      </c>
      <c r="I62" s="6" t="str">
        <f t="shared" si="3"/>
        <v/>
      </c>
      <c r="J62" s="12" t="str">
        <f>IF(A62="","",'LPG Bi-Fuel Vehicles'!H62)</f>
        <v/>
      </c>
      <c r="K62" s="6" t="str">
        <f t="shared" si="4"/>
        <v/>
      </c>
      <c r="L62" s="12" t="str">
        <f>IF(A62="","",'CNG Bi-Fuel Vehicles'!H62)</f>
        <v/>
      </c>
      <c r="M62" s="6" t="str">
        <f t="shared" si="5"/>
        <v/>
      </c>
      <c r="N62" s="12" t="str">
        <f>IF(A62="","",'CNG Vehicles'!E62)</f>
        <v/>
      </c>
      <c r="O62" s="6" t="str">
        <f t="shared" si="6"/>
        <v/>
      </c>
      <c r="P62" s="12" t="str">
        <f>IF(A62="","",'LPG Vehicles'!E62)</f>
        <v/>
      </c>
      <c r="Q62" s="6" t="str">
        <f t="shared" si="7"/>
        <v/>
      </c>
      <c r="R62" t="str">
        <f>IF(A62="","",'Diesel Hybrid Vehicles'!E62)</f>
        <v/>
      </c>
      <c r="S62" s="6" t="str">
        <f t="shared" si="8"/>
        <v/>
      </c>
      <c r="T62" s="12" t="str">
        <f t="shared" si="9"/>
        <v/>
      </c>
      <c r="U62" t="str">
        <f t="shared" si="10"/>
        <v/>
      </c>
    </row>
    <row r="63" spans="1:21" x14ac:dyDescent="0.3">
      <c r="A63" t="str">
        <f>IF(A62&gt;=Assumptions!$B$7,"",'Emission Assumption Summary'!A62+1)</f>
        <v/>
      </c>
      <c r="B63" s="12" t="str">
        <f>IF(A63="","",'Gas Vehicles'!F63)</f>
        <v/>
      </c>
      <c r="C63" s="6" t="str">
        <f t="shared" si="0"/>
        <v/>
      </c>
      <c r="D63" s="12" t="str">
        <f>IF(A63="","",'Diesel Vehicles'!F63)</f>
        <v/>
      </c>
      <c r="E63" s="6" t="str">
        <f t="shared" si="1"/>
        <v/>
      </c>
      <c r="F63" s="12" t="str">
        <f>IF(A63="","",'Ethanol Vehicles'!E63)</f>
        <v/>
      </c>
      <c r="G63" s="6" t="str">
        <f t="shared" si="2"/>
        <v/>
      </c>
      <c r="H63" s="12" t="str">
        <f>IF(A63="","",'Gasoline Hybrid Vehicles'!E63)</f>
        <v/>
      </c>
      <c r="I63" s="6" t="str">
        <f t="shared" si="3"/>
        <v/>
      </c>
      <c r="J63" s="12" t="str">
        <f>IF(A63="","",'LPG Bi-Fuel Vehicles'!H63)</f>
        <v/>
      </c>
      <c r="K63" s="6" t="str">
        <f t="shared" si="4"/>
        <v/>
      </c>
      <c r="L63" s="12" t="str">
        <f>IF(A63="","",'CNG Bi-Fuel Vehicles'!H63)</f>
        <v/>
      </c>
      <c r="M63" s="6" t="str">
        <f t="shared" si="5"/>
        <v/>
      </c>
      <c r="N63" s="12" t="str">
        <f>IF(A63="","",'CNG Vehicles'!E63)</f>
        <v/>
      </c>
      <c r="O63" s="6" t="str">
        <f t="shared" si="6"/>
        <v/>
      </c>
      <c r="P63" s="12" t="str">
        <f>IF(A63="","",'LPG Vehicles'!E63)</f>
        <v/>
      </c>
      <c r="Q63" s="6" t="str">
        <f t="shared" si="7"/>
        <v/>
      </c>
      <c r="R63" t="str">
        <f>IF(A63="","",'Diesel Hybrid Vehicles'!E63)</f>
        <v/>
      </c>
      <c r="S63" s="6" t="str">
        <f t="shared" si="8"/>
        <v/>
      </c>
      <c r="T63" s="12" t="str">
        <f t="shared" si="9"/>
        <v/>
      </c>
      <c r="U63" t="str">
        <f t="shared" si="10"/>
        <v/>
      </c>
    </row>
    <row r="64" spans="1:21" x14ac:dyDescent="0.3">
      <c r="A64" t="str">
        <f>IF(A63&gt;=Assumptions!$B$7,"",'Emission Assumption Summary'!A63+1)</f>
        <v/>
      </c>
      <c r="B64" s="12" t="str">
        <f>IF(A64="","",'Gas Vehicles'!F64)</f>
        <v/>
      </c>
      <c r="C64" s="6" t="str">
        <f t="shared" si="0"/>
        <v/>
      </c>
      <c r="D64" s="12" t="str">
        <f>IF(A64="","",'Diesel Vehicles'!F64)</f>
        <v/>
      </c>
      <c r="E64" s="6" t="str">
        <f t="shared" si="1"/>
        <v/>
      </c>
      <c r="F64" s="12" t="str">
        <f>IF(A64="","",'Ethanol Vehicles'!E64)</f>
        <v/>
      </c>
      <c r="G64" s="6" t="str">
        <f t="shared" si="2"/>
        <v/>
      </c>
      <c r="H64" s="12" t="str">
        <f>IF(A64="","",'Gasoline Hybrid Vehicles'!E64)</f>
        <v/>
      </c>
      <c r="I64" s="6" t="str">
        <f t="shared" si="3"/>
        <v/>
      </c>
      <c r="J64" s="12" t="str">
        <f>IF(A64="","",'LPG Bi-Fuel Vehicles'!H64)</f>
        <v/>
      </c>
      <c r="K64" s="6" t="str">
        <f t="shared" si="4"/>
        <v/>
      </c>
      <c r="L64" s="12" t="str">
        <f>IF(A64="","",'CNG Bi-Fuel Vehicles'!H64)</f>
        <v/>
      </c>
      <c r="M64" s="6" t="str">
        <f t="shared" si="5"/>
        <v/>
      </c>
      <c r="N64" s="12" t="str">
        <f>IF(A64="","",'CNG Vehicles'!E64)</f>
        <v/>
      </c>
      <c r="O64" s="6" t="str">
        <f t="shared" si="6"/>
        <v/>
      </c>
      <c r="P64" s="12" t="str">
        <f>IF(A64="","",'LPG Vehicles'!E64)</f>
        <v/>
      </c>
      <c r="Q64" s="6" t="str">
        <f t="shared" si="7"/>
        <v/>
      </c>
      <c r="R64" t="str">
        <f>IF(A64="","",'Diesel Hybrid Vehicles'!E64)</f>
        <v/>
      </c>
      <c r="S64" s="6" t="str">
        <f t="shared" si="8"/>
        <v/>
      </c>
      <c r="T64" s="12" t="str">
        <f t="shared" si="9"/>
        <v/>
      </c>
      <c r="U64" t="str">
        <f t="shared" si="10"/>
        <v/>
      </c>
    </row>
    <row r="65" spans="1:21" x14ac:dyDescent="0.3">
      <c r="A65" t="str">
        <f>IF(A64&gt;=Assumptions!$B$7,"",'Emission Assumption Summary'!A64+1)</f>
        <v/>
      </c>
      <c r="B65" s="12" t="str">
        <f>IF(A65="","",'Gas Vehicles'!F65)</f>
        <v/>
      </c>
      <c r="C65" s="6" t="str">
        <f t="shared" si="0"/>
        <v/>
      </c>
      <c r="D65" s="12" t="str">
        <f>IF(A65="","",'Diesel Vehicles'!F65)</f>
        <v/>
      </c>
      <c r="E65" s="6" t="str">
        <f t="shared" si="1"/>
        <v/>
      </c>
      <c r="F65" s="12" t="str">
        <f>IF(A65="","",'Ethanol Vehicles'!E65)</f>
        <v/>
      </c>
      <c r="G65" s="6" t="str">
        <f t="shared" si="2"/>
        <v/>
      </c>
      <c r="H65" s="12" t="str">
        <f>IF(A65="","",'Gasoline Hybrid Vehicles'!E65)</f>
        <v/>
      </c>
      <c r="I65" s="6" t="str">
        <f t="shared" si="3"/>
        <v/>
      </c>
      <c r="J65" s="12" t="str">
        <f>IF(A65="","",'LPG Bi-Fuel Vehicles'!H65)</f>
        <v/>
      </c>
      <c r="K65" s="6" t="str">
        <f t="shared" si="4"/>
        <v/>
      </c>
      <c r="L65" s="12" t="str">
        <f>IF(A65="","",'CNG Bi-Fuel Vehicles'!H65)</f>
        <v/>
      </c>
      <c r="M65" s="6" t="str">
        <f t="shared" si="5"/>
        <v/>
      </c>
      <c r="N65" s="12" t="str">
        <f>IF(A65="","",'CNG Vehicles'!E65)</f>
        <v/>
      </c>
      <c r="O65" s="6" t="str">
        <f t="shared" si="6"/>
        <v/>
      </c>
      <c r="P65" s="12" t="str">
        <f>IF(A65="","",'LPG Vehicles'!E65)</f>
        <v/>
      </c>
      <c r="Q65" s="6" t="str">
        <f t="shared" si="7"/>
        <v/>
      </c>
      <c r="R65" t="str">
        <f>IF(A65="","",'Diesel Hybrid Vehicles'!E65)</f>
        <v/>
      </c>
      <c r="S65" s="6" t="str">
        <f t="shared" si="8"/>
        <v/>
      </c>
      <c r="T65" s="12" t="str">
        <f t="shared" si="9"/>
        <v/>
      </c>
      <c r="U65" t="str">
        <f t="shared" si="10"/>
        <v/>
      </c>
    </row>
    <row r="66" spans="1:21" x14ac:dyDescent="0.3">
      <c r="A66" t="str">
        <f>IF(A65&gt;=Assumptions!$B$7,"",'Emission Assumption Summary'!A65+1)</f>
        <v/>
      </c>
      <c r="B66" s="12" t="str">
        <f>IF(A66="","",'Gas Vehicles'!F66)</f>
        <v/>
      </c>
      <c r="C66" s="6" t="str">
        <f t="shared" si="0"/>
        <v/>
      </c>
      <c r="D66" s="12" t="str">
        <f>IF(A66="","",'Diesel Vehicles'!F66)</f>
        <v/>
      </c>
      <c r="E66" s="6" t="str">
        <f t="shared" si="1"/>
        <v/>
      </c>
      <c r="F66" s="12" t="str">
        <f>IF(A66="","",'Ethanol Vehicles'!E66)</f>
        <v/>
      </c>
      <c r="G66" s="6" t="str">
        <f t="shared" si="2"/>
        <v/>
      </c>
      <c r="H66" s="12" t="str">
        <f>IF(A66="","",'Gasoline Hybrid Vehicles'!E66)</f>
        <v/>
      </c>
      <c r="I66" s="6" t="str">
        <f t="shared" si="3"/>
        <v/>
      </c>
      <c r="J66" s="12" t="str">
        <f>IF(A66="","",'LPG Bi-Fuel Vehicles'!H66)</f>
        <v/>
      </c>
      <c r="K66" s="6" t="str">
        <f t="shared" si="4"/>
        <v/>
      </c>
      <c r="L66" s="12" t="str">
        <f>IF(A66="","",'CNG Bi-Fuel Vehicles'!H66)</f>
        <v/>
      </c>
      <c r="M66" s="6" t="str">
        <f t="shared" si="5"/>
        <v/>
      </c>
      <c r="N66" s="12" t="str">
        <f>IF(A66="","",'CNG Vehicles'!E66)</f>
        <v/>
      </c>
      <c r="O66" s="6" t="str">
        <f t="shared" si="6"/>
        <v/>
      </c>
      <c r="P66" s="12" t="str">
        <f>IF(A66="","",'LPG Vehicles'!E66)</f>
        <v/>
      </c>
      <c r="Q66" s="6" t="str">
        <f t="shared" si="7"/>
        <v/>
      </c>
      <c r="R66" t="str">
        <f>IF(A66="","",'Diesel Hybrid Vehicles'!E66)</f>
        <v/>
      </c>
      <c r="S66" s="6" t="str">
        <f t="shared" si="8"/>
        <v/>
      </c>
      <c r="T66" s="12" t="str">
        <f t="shared" si="9"/>
        <v/>
      </c>
      <c r="U66" t="str">
        <f t="shared" si="10"/>
        <v/>
      </c>
    </row>
    <row r="67" spans="1:21" x14ac:dyDescent="0.3">
      <c r="A67" t="str">
        <f>IF(A66&gt;=Assumptions!$B$7,"",'Emission Assumption Summary'!A66+1)</f>
        <v/>
      </c>
      <c r="B67" s="12" t="str">
        <f>IF(A67="","",'Gas Vehicles'!F67)</f>
        <v/>
      </c>
      <c r="C67" s="6" t="str">
        <f t="shared" ref="C67:C130" si="11">IF(A67="","",B67/T67)</f>
        <v/>
      </c>
      <c r="D67" s="12" t="str">
        <f>IF(A67="","",'Diesel Vehicles'!F67)</f>
        <v/>
      </c>
      <c r="E67" s="6" t="str">
        <f t="shared" ref="E67:E130" si="12">IF(A67="","",D67/T67)</f>
        <v/>
      </c>
      <c r="F67" s="12" t="str">
        <f>IF(A67="","",'Ethanol Vehicles'!E67)</f>
        <v/>
      </c>
      <c r="G67" s="6" t="str">
        <f t="shared" ref="G67:G130" si="13">IF(A67="","",F67/T67)</f>
        <v/>
      </c>
      <c r="H67" s="12" t="str">
        <f>IF(A67="","",'Gasoline Hybrid Vehicles'!E67)</f>
        <v/>
      </c>
      <c r="I67" s="6" t="str">
        <f t="shared" ref="I67:I130" si="14">IF(A67="","",H67/T67)</f>
        <v/>
      </c>
      <c r="J67" s="12" t="str">
        <f>IF(A67="","",'LPG Bi-Fuel Vehicles'!H67)</f>
        <v/>
      </c>
      <c r="K67" s="6" t="str">
        <f t="shared" ref="K67:K130" si="15">IF(A67="","",J67/T67)</f>
        <v/>
      </c>
      <c r="L67" s="12" t="str">
        <f>IF(A67="","",'CNG Bi-Fuel Vehicles'!H67)</f>
        <v/>
      </c>
      <c r="M67" s="6" t="str">
        <f t="shared" ref="M67:M130" si="16">IF(A67="","",L67/T67)</f>
        <v/>
      </c>
      <c r="N67" s="12" t="str">
        <f>IF(A67="","",'CNG Vehicles'!E67)</f>
        <v/>
      </c>
      <c r="O67" s="6" t="str">
        <f t="shared" ref="O67:O130" si="17">IF(A67="","",N67/T67)</f>
        <v/>
      </c>
      <c r="P67" s="12" t="str">
        <f>IF(A67="","",'LPG Vehicles'!E67)</f>
        <v/>
      </c>
      <c r="Q67" s="6" t="str">
        <f t="shared" ref="Q67:Q130" si="18">IF(A67="","",P67/T67)</f>
        <v/>
      </c>
      <c r="R67" t="str">
        <f>IF(A67="","",'Diesel Hybrid Vehicles'!E67)</f>
        <v/>
      </c>
      <c r="S67" s="6" t="str">
        <f t="shared" ref="S67:S130" si="19">IF(A67="","",R67/T67)</f>
        <v/>
      </c>
      <c r="T67" s="12" t="str">
        <f t="shared" ref="T67:T130" si="20">IF(A67="","",R67+P67+N67+L67+J67+H67+F67+D67+B67)</f>
        <v/>
      </c>
      <c r="U67" t="str">
        <f t="shared" ref="U67:U130" si="21">IF(T68="",T67,"")</f>
        <v/>
      </c>
    </row>
    <row r="68" spans="1:21" x14ac:dyDescent="0.3">
      <c r="A68" t="str">
        <f>IF(A67&gt;=Assumptions!$B$7,"",'Emission Assumption Summary'!A67+1)</f>
        <v/>
      </c>
      <c r="B68" s="12" t="str">
        <f>IF(A68="","",'Gas Vehicles'!F68)</f>
        <v/>
      </c>
      <c r="C68" s="6" t="str">
        <f t="shared" si="11"/>
        <v/>
      </c>
      <c r="D68" s="12" t="str">
        <f>IF(A68="","",'Diesel Vehicles'!F68)</f>
        <v/>
      </c>
      <c r="E68" s="6" t="str">
        <f t="shared" si="12"/>
        <v/>
      </c>
      <c r="F68" s="12" t="str">
        <f>IF(A68="","",'Ethanol Vehicles'!E68)</f>
        <v/>
      </c>
      <c r="G68" s="6" t="str">
        <f t="shared" si="13"/>
        <v/>
      </c>
      <c r="H68" s="12" t="str">
        <f>IF(A68="","",'Gasoline Hybrid Vehicles'!E68)</f>
        <v/>
      </c>
      <c r="I68" s="6" t="str">
        <f t="shared" si="14"/>
        <v/>
      </c>
      <c r="J68" s="12" t="str">
        <f>IF(A68="","",'LPG Bi-Fuel Vehicles'!H68)</f>
        <v/>
      </c>
      <c r="K68" s="6" t="str">
        <f t="shared" si="15"/>
        <v/>
      </c>
      <c r="L68" s="12" t="str">
        <f>IF(A68="","",'CNG Bi-Fuel Vehicles'!H68)</f>
        <v/>
      </c>
      <c r="M68" s="6" t="str">
        <f t="shared" si="16"/>
        <v/>
      </c>
      <c r="N68" s="12" t="str">
        <f>IF(A68="","",'CNG Vehicles'!E68)</f>
        <v/>
      </c>
      <c r="O68" s="6" t="str">
        <f t="shared" si="17"/>
        <v/>
      </c>
      <c r="P68" s="12" t="str">
        <f>IF(A68="","",'LPG Vehicles'!E68)</f>
        <v/>
      </c>
      <c r="Q68" s="6" t="str">
        <f t="shared" si="18"/>
        <v/>
      </c>
      <c r="R68" t="str">
        <f>IF(A68="","",'Diesel Hybrid Vehicles'!E68)</f>
        <v/>
      </c>
      <c r="S68" s="6" t="str">
        <f t="shared" si="19"/>
        <v/>
      </c>
      <c r="T68" s="12" t="str">
        <f t="shared" si="20"/>
        <v/>
      </c>
      <c r="U68" t="str">
        <f t="shared" si="21"/>
        <v/>
      </c>
    </row>
    <row r="69" spans="1:21" x14ac:dyDescent="0.3">
      <c r="A69" t="str">
        <f>IF(A68&gt;=Assumptions!$B$7,"",'Emission Assumption Summary'!A68+1)</f>
        <v/>
      </c>
      <c r="B69" s="12" t="str">
        <f>IF(A69="","",'Gas Vehicles'!F69)</f>
        <v/>
      </c>
      <c r="C69" s="6" t="str">
        <f t="shared" si="11"/>
        <v/>
      </c>
      <c r="D69" s="12" t="str">
        <f>IF(A69="","",'Diesel Vehicles'!F69)</f>
        <v/>
      </c>
      <c r="E69" s="6" t="str">
        <f t="shared" si="12"/>
        <v/>
      </c>
      <c r="F69" s="12" t="str">
        <f>IF(A69="","",'Ethanol Vehicles'!E69)</f>
        <v/>
      </c>
      <c r="G69" s="6" t="str">
        <f t="shared" si="13"/>
        <v/>
      </c>
      <c r="H69" s="12" t="str">
        <f>IF(A69="","",'Gasoline Hybrid Vehicles'!E69)</f>
        <v/>
      </c>
      <c r="I69" s="6" t="str">
        <f t="shared" si="14"/>
        <v/>
      </c>
      <c r="J69" s="12" t="str">
        <f>IF(A69="","",'LPG Bi-Fuel Vehicles'!H69)</f>
        <v/>
      </c>
      <c r="K69" s="6" t="str">
        <f t="shared" si="15"/>
        <v/>
      </c>
      <c r="L69" s="12" t="str">
        <f>IF(A69="","",'CNG Bi-Fuel Vehicles'!H69)</f>
        <v/>
      </c>
      <c r="M69" s="6" t="str">
        <f t="shared" si="16"/>
        <v/>
      </c>
      <c r="N69" s="12" t="str">
        <f>IF(A69="","",'CNG Vehicles'!E69)</f>
        <v/>
      </c>
      <c r="O69" s="6" t="str">
        <f t="shared" si="17"/>
        <v/>
      </c>
      <c r="P69" s="12" t="str">
        <f>IF(A69="","",'LPG Vehicles'!E69)</f>
        <v/>
      </c>
      <c r="Q69" s="6" t="str">
        <f t="shared" si="18"/>
        <v/>
      </c>
      <c r="R69" t="str">
        <f>IF(A69="","",'Diesel Hybrid Vehicles'!E69)</f>
        <v/>
      </c>
      <c r="S69" s="6" t="str">
        <f t="shared" si="19"/>
        <v/>
      </c>
      <c r="T69" s="12" t="str">
        <f t="shared" si="20"/>
        <v/>
      </c>
      <c r="U69" t="str">
        <f t="shared" si="21"/>
        <v/>
      </c>
    </row>
    <row r="70" spans="1:21" x14ac:dyDescent="0.3">
      <c r="A70" t="str">
        <f>IF(A69&gt;=Assumptions!$B$7,"",'Emission Assumption Summary'!A69+1)</f>
        <v/>
      </c>
      <c r="B70" s="12" t="str">
        <f>IF(A70="","",'Gas Vehicles'!F70)</f>
        <v/>
      </c>
      <c r="C70" s="6" t="str">
        <f t="shared" si="11"/>
        <v/>
      </c>
      <c r="D70" s="12" t="str">
        <f>IF(A70="","",'Diesel Vehicles'!F70)</f>
        <v/>
      </c>
      <c r="E70" s="6" t="str">
        <f t="shared" si="12"/>
        <v/>
      </c>
      <c r="F70" s="12" t="str">
        <f>IF(A70="","",'Ethanol Vehicles'!E70)</f>
        <v/>
      </c>
      <c r="G70" s="6" t="str">
        <f t="shared" si="13"/>
        <v/>
      </c>
      <c r="H70" s="12" t="str">
        <f>IF(A70="","",'Gasoline Hybrid Vehicles'!E70)</f>
        <v/>
      </c>
      <c r="I70" s="6" t="str">
        <f t="shared" si="14"/>
        <v/>
      </c>
      <c r="J70" s="12" t="str">
        <f>IF(A70="","",'LPG Bi-Fuel Vehicles'!H70)</f>
        <v/>
      </c>
      <c r="K70" s="6" t="str">
        <f t="shared" si="15"/>
        <v/>
      </c>
      <c r="L70" s="12" t="str">
        <f>IF(A70="","",'CNG Bi-Fuel Vehicles'!H70)</f>
        <v/>
      </c>
      <c r="M70" s="6" t="str">
        <f t="shared" si="16"/>
        <v/>
      </c>
      <c r="N70" s="12" t="str">
        <f>IF(A70="","",'CNG Vehicles'!E70)</f>
        <v/>
      </c>
      <c r="O70" s="6" t="str">
        <f t="shared" si="17"/>
        <v/>
      </c>
      <c r="P70" s="12" t="str">
        <f>IF(A70="","",'LPG Vehicles'!E70)</f>
        <v/>
      </c>
      <c r="Q70" s="6" t="str">
        <f t="shared" si="18"/>
        <v/>
      </c>
      <c r="R70" t="str">
        <f>IF(A70="","",'Diesel Hybrid Vehicles'!E70)</f>
        <v/>
      </c>
      <c r="S70" s="6" t="str">
        <f t="shared" si="19"/>
        <v/>
      </c>
      <c r="T70" s="12" t="str">
        <f t="shared" si="20"/>
        <v/>
      </c>
      <c r="U70" t="str">
        <f t="shared" si="21"/>
        <v/>
      </c>
    </row>
    <row r="71" spans="1:21" x14ac:dyDescent="0.3">
      <c r="A71" t="str">
        <f>IF(A70&gt;=Assumptions!$B$7,"",'Emission Assumption Summary'!A70+1)</f>
        <v/>
      </c>
      <c r="B71" s="12" t="str">
        <f>IF(A71="","",'Gas Vehicles'!F71)</f>
        <v/>
      </c>
      <c r="C71" s="6" t="str">
        <f t="shared" si="11"/>
        <v/>
      </c>
      <c r="D71" s="12" t="str">
        <f>IF(A71="","",'Diesel Vehicles'!F71)</f>
        <v/>
      </c>
      <c r="E71" s="6" t="str">
        <f t="shared" si="12"/>
        <v/>
      </c>
      <c r="F71" s="12" t="str">
        <f>IF(A71="","",'Ethanol Vehicles'!E71)</f>
        <v/>
      </c>
      <c r="G71" s="6" t="str">
        <f t="shared" si="13"/>
        <v/>
      </c>
      <c r="H71" s="12" t="str">
        <f>IF(A71="","",'Gasoline Hybrid Vehicles'!E71)</f>
        <v/>
      </c>
      <c r="I71" s="6" t="str">
        <f t="shared" si="14"/>
        <v/>
      </c>
      <c r="J71" s="12" t="str">
        <f>IF(A71="","",'LPG Bi-Fuel Vehicles'!H71)</f>
        <v/>
      </c>
      <c r="K71" s="6" t="str">
        <f t="shared" si="15"/>
        <v/>
      </c>
      <c r="L71" s="12" t="str">
        <f>IF(A71="","",'CNG Bi-Fuel Vehicles'!H71)</f>
        <v/>
      </c>
      <c r="M71" s="6" t="str">
        <f t="shared" si="16"/>
        <v/>
      </c>
      <c r="N71" s="12" t="str">
        <f>IF(A71="","",'CNG Vehicles'!E71)</f>
        <v/>
      </c>
      <c r="O71" s="6" t="str">
        <f t="shared" si="17"/>
        <v/>
      </c>
      <c r="P71" s="12" t="str">
        <f>IF(A71="","",'LPG Vehicles'!E71)</f>
        <v/>
      </c>
      <c r="Q71" s="6" t="str">
        <f t="shared" si="18"/>
        <v/>
      </c>
      <c r="R71" t="str">
        <f>IF(A71="","",'Diesel Hybrid Vehicles'!E71)</f>
        <v/>
      </c>
      <c r="S71" s="6" t="str">
        <f t="shared" si="19"/>
        <v/>
      </c>
      <c r="T71" s="12" t="str">
        <f t="shared" si="20"/>
        <v/>
      </c>
      <c r="U71" t="str">
        <f t="shared" si="21"/>
        <v/>
      </c>
    </row>
    <row r="72" spans="1:21" x14ac:dyDescent="0.3">
      <c r="A72" t="str">
        <f>IF(A71&gt;=Assumptions!$B$7,"",'Emission Assumption Summary'!A71+1)</f>
        <v/>
      </c>
      <c r="B72" s="12" t="str">
        <f>IF(A72="","",'Gas Vehicles'!F72)</f>
        <v/>
      </c>
      <c r="C72" s="6" t="str">
        <f t="shared" si="11"/>
        <v/>
      </c>
      <c r="D72" s="12" t="str">
        <f>IF(A72="","",'Diesel Vehicles'!F72)</f>
        <v/>
      </c>
      <c r="E72" s="6" t="str">
        <f t="shared" si="12"/>
        <v/>
      </c>
      <c r="F72" s="12" t="str">
        <f>IF(A72="","",'Ethanol Vehicles'!E72)</f>
        <v/>
      </c>
      <c r="G72" s="6" t="str">
        <f t="shared" si="13"/>
        <v/>
      </c>
      <c r="H72" s="12" t="str">
        <f>IF(A72="","",'Gasoline Hybrid Vehicles'!E72)</f>
        <v/>
      </c>
      <c r="I72" s="6" t="str">
        <f t="shared" si="14"/>
        <v/>
      </c>
      <c r="J72" s="12" t="str">
        <f>IF(A72="","",'LPG Bi-Fuel Vehicles'!H72)</f>
        <v/>
      </c>
      <c r="K72" s="6" t="str">
        <f t="shared" si="15"/>
        <v/>
      </c>
      <c r="L72" s="12" t="str">
        <f>IF(A72="","",'CNG Bi-Fuel Vehicles'!H72)</f>
        <v/>
      </c>
      <c r="M72" s="6" t="str">
        <f t="shared" si="16"/>
        <v/>
      </c>
      <c r="N72" s="12" t="str">
        <f>IF(A72="","",'CNG Vehicles'!E72)</f>
        <v/>
      </c>
      <c r="O72" s="6" t="str">
        <f t="shared" si="17"/>
        <v/>
      </c>
      <c r="P72" s="12" t="str">
        <f>IF(A72="","",'LPG Vehicles'!E72)</f>
        <v/>
      </c>
      <c r="Q72" s="6" t="str">
        <f t="shared" si="18"/>
        <v/>
      </c>
      <c r="R72" t="str">
        <f>IF(A72="","",'Diesel Hybrid Vehicles'!E72)</f>
        <v/>
      </c>
      <c r="S72" s="6" t="str">
        <f t="shared" si="19"/>
        <v/>
      </c>
      <c r="T72" s="12" t="str">
        <f t="shared" si="20"/>
        <v/>
      </c>
      <c r="U72" t="str">
        <f t="shared" si="21"/>
        <v/>
      </c>
    </row>
    <row r="73" spans="1:21" x14ac:dyDescent="0.3">
      <c r="A73" t="str">
        <f>IF(A72&gt;=Assumptions!$B$7,"",'Emission Assumption Summary'!A72+1)</f>
        <v/>
      </c>
      <c r="B73" s="12" t="str">
        <f>IF(A73="","",'Gas Vehicles'!F73)</f>
        <v/>
      </c>
      <c r="C73" s="6" t="str">
        <f t="shared" si="11"/>
        <v/>
      </c>
      <c r="D73" s="12" t="str">
        <f>IF(A73="","",'Diesel Vehicles'!F73)</f>
        <v/>
      </c>
      <c r="E73" s="6" t="str">
        <f t="shared" si="12"/>
        <v/>
      </c>
      <c r="F73" s="12" t="str">
        <f>IF(A73="","",'Ethanol Vehicles'!E73)</f>
        <v/>
      </c>
      <c r="G73" s="6" t="str">
        <f t="shared" si="13"/>
        <v/>
      </c>
      <c r="H73" s="12" t="str">
        <f>IF(A73="","",'Gasoline Hybrid Vehicles'!E73)</f>
        <v/>
      </c>
      <c r="I73" s="6" t="str">
        <f t="shared" si="14"/>
        <v/>
      </c>
      <c r="J73" s="12" t="str">
        <f>IF(A73="","",'LPG Bi-Fuel Vehicles'!H73)</f>
        <v/>
      </c>
      <c r="K73" s="6" t="str">
        <f t="shared" si="15"/>
        <v/>
      </c>
      <c r="L73" s="12" t="str">
        <f>IF(A73="","",'CNG Bi-Fuel Vehicles'!H73)</f>
        <v/>
      </c>
      <c r="M73" s="6" t="str">
        <f t="shared" si="16"/>
        <v/>
      </c>
      <c r="N73" s="12" t="str">
        <f>IF(A73="","",'CNG Vehicles'!E73)</f>
        <v/>
      </c>
      <c r="O73" s="6" t="str">
        <f t="shared" si="17"/>
        <v/>
      </c>
      <c r="P73" s="12" t="str">
        <f>IF(A73="","",'LPG Vehicles'!E73)</f>
        <v/>
      </c>
      <c r="Q73" s="6" t="str">
        <f t="shared" si="18"/>
        <v/>
      </c>
      <c r="R73" t="str">
        <f>IF(A73="","",'Diesel Hybrid Vehicles'!E73)</f>
        <v/>
      </c>
      <c r="S73" s="6" t="str">
        <f t="shared" si="19"/>
        <v/>
      </c>
      <c r="T73" s="12" t="str">
        <f t="shared" si="20"/>
        <v/>
      </c>
      <c r="U73" t="str">
        <f t="shared" si="21"/>
        <v/>
      </c>
    </row>
    <row r="74" spans="1:21" x14ac:dyDescent="0.3">
      <c r="A74" t="str">
        <f>IF(A73&gt;=Assumptions!$B$7,"",'Emission Assumption Summary'!A73+1)</f>
        <v/>
      </c>
      <c r="B74" s="12" t="str">
        <f>IF(A74="","",'Gas Vehicles'!F74)</f>
        <v/>
      </c>
      <c r="C74" s="6" t="str">
        <f t="shared" si="11"/>
        <v/>
      </c>
      <c r="D74" s="12" t="str">
        <f>IF(A74="","",'Diesel Vehicles'!F74)</f>
        <v/>
      </c>
      <c r="E74" s="6" t="str">
        <f t="shared" si="12"/>
        <v/>
      </c>
      <c r="F74" s="12" t="str">
        <f>IF(A74="","",'Ethanol Vehicles'!E74)</f>
        <v/>
      </c>
      <c r="G74" s="6" t="str">
        <f t="shared" si="13"/>
        <v/>
      </c>
      <c r="H74" s="12" t="str">
        <f>IF(A74="","",'Gasoline Hybrid Vehicles'!E74)</f>
        <v/>
      </c>
      <c r="I74" s="6" t="str">
        <f t="shared" si="14"/>
        <v/>
      </c>
      <c r="J74" s="12" t="str">
        <f>IF(A74="","",'LPG Bi-Fuel Vehicles'!H74)</f>
        <v/>
      </c>
      <c r="K74" s="6" t="str">
        <f t="shared" si="15"/>
        <v/>
      </c>
      <c r="L74" s="12" t="str">
        <f>IF(A74="","",'CNG Bi-Fuel Vehicles'!H74)</f>
        <v/>
      </c>
      <c r="M74" s="6" t="str">
        <f t="shared" si="16"/>
        <v/>
      </c>
      <c r="N74" s="12" t="str">
        <f>IF(A74="","",'CNG Vehicles'!E74)</f>
        <v/>
      </c>
      <c r="O74" s="6" t="str">
        <f t="shared" si="17"/>
        <v/>
      </c>
      <c r="P74" s="12" t="str">
        <f>IF(A74="","",'LPG Vehicles'!E74)</f>
        <v/>
      </c>
      <c r="Q74" s="6" t="str">
        <f t="shared" si="18"/>
        <v/>
      </c>
      <c r="R74" t="str">
        <f>IF(A74="","",'Diesel Hybrid Vehicles'!E74)</f>
        <v/>
      </c>
      <c r="S74" s="6" t="str">
        <f t="shared" si="19"/>
        <v/>
      </c>
      <c r="T74" s="12" t="str">
        <f t="shared" si="20"/>
        <v/>
      </c>
      <c r="U74" t="str">
        <f t="shared" si="21"/>
        <v/>
      </c>
    </row>
    <row r="75" spans="1:21" x14ac:dyDescent="0.3">
      <c r="A75" t="str">
        <f>IF(A74&gt;=Assumptions!$B$7,"",'Emission Assumption Summary'!A74+1)</f>
        <v/>
      </c>
      <c r="B75" s="12" t="str">
        <f>IF(A75="","",'Gas Vehicles'!F75)</f>
        <v/>
      </c>
      <c r="C75" s="6" t="str">
        <f t="shared" si="11"/>
        <v/>
      </c>
      <c r="D75" s="12" t="str">
        <f>IF(A75="","",'Diesel Vehicles'!F75)</f>
        <v/>
      </c>
      <c r="E75" s="6" t="str">
        <f t="shared" si="12"/>
        <v/>
      </c>
      <c r="F75" s="12" t="str">
        <f>IF(A75="","",'Ethanol Vehicles'!E75)</f>
        <v/>
      </c>
      <c r="G75" s="6" t="str">
        <f t="shared" si="13"/>
        <v/>
      </c>
      <c r="H75" s="12" t="str">
        <f>IF(A75="","",'Gasoline Hybrid Vehicles'!E75)</f>
        <v/>
      </c>
      <c r="I75" s="6" t="str">
        <f t="shared" si="14"/>
        <v/>
      </c>
      <c r="J75" s="12" t="str">
        <f>IF(A75="","",'LPG Bi-Fuel Vehicles'!H75)</f>
        <v/>
      </c>
      <c r="K75" s="6" t="str">
        <f t="shared" si="15"/>
        <v/>
      </c>
      <c r="L75" s="12" t="str">
        <f>IF(A75="","",'CNG Bi-Fuel Vehicles'!H75)</f>
        <v/>
      </c>
      <c r="M75" s="6" t="str">
        <f t="shared" si="16"/>
        <v/>
      </c>
      <c r="N75" s="12" t="str">
        <f>IF(A75="","",'CNG Vehicles'!E75)</f>
        <v/>
      </c>
      <c r="O75" s="6" t="str">
        <f t="shared" si="17"/>
        <v/>
      </c>
      <c r="P75" s="12" t="str">
        <f>IF(A75="","",'LPG Vehicles'!E75)</f>
        <v/>
      </c>
      <c r="Q75" s="6" t="str">
        <f t="shared" si="18"/>
        <v/>
      </c>
      <c r="R75" t="str">
        <f>IF(A75="","",'Diesel Hybrid Vehicles'!E75)</f>
        <v/>
      </c>
      <c r="S75" s="6" t="str">
        <f t="shared" si="19"/>
        <v/>
      </c>
      <c r="T75" s="12" t="str">
        <f t="shared" si="20"/>
        <v/>
      </c>
      <c r="U75" t="str">
        <f t="shared" si="21"/>
        <v/>
      </c>
    </row>
    <row r="76" spans="1:21" x14ac:dyDescent="0.3">
      <c r="A76" t="str">
        <f>IF(A75&gt;=Assumptions!$B$7,"",'Emission Assumption Summary'!A75+1)</f>
        <v/>
      </c>
      <c r="B76" s="12" t="str">
        <f>IF(A76="","",'Gas Vehicles'!F76)</f>
        <v/>
      </c>
      <c r="C76" s="6" t="str">
        <f t="shared" si="11"/>
        <v/>
      </c>
      <c r="D76" s="12" t="str">
        <f>IF(A76="","",'Diesel Vehicles'!F76)</f>
        <v/>
      </c>
      <c r="E76" s="6" t="str">
        <f t="shared" si="12"/>
        <v/>
      </c>
      <c r="F76" s="12" t="str">
        <f>IF(A76="","",'Ethanol Vehicles'!E76)</f>
        <v/>
      </c>
      <c r="G76" s="6" t="str">
        <f t="shared" si="13"/>
        <v/>
      </c>
      <c r="H76" s="12" t="str">
        <f>IF(A76="","",'Gasoline Hybrid Vehicles'!E76)</f>
        <v/>
      </c>
      <c r="I76" s="6" t="str">
        <f t="shared" si="14"/>
        <v/>
      </c>
      <c r="J76" s="12" t="str">
        <f>IF(A76="","",'LPG Bi-Fuel Vehicles'!H76)</f>
        <v/>
      </c>
      <c r="K76" s="6" t="str">
        <f t="shared" si="15"/>
        <v/>
      </c>
      <c r="L76" s="12" t="str">
        <f>IF(A76="","",'CNG Bi-Fuel Vehicles'!H76)</f>
        <v/>
      </c>
      <c r="M76" s="6" t="str">
        <f t="shared" si="16"/>
        <v/>
      </c>
      <c r="N76" s="12" t="str">
        <f>IF(A76="","",'CNG Vehicles'!E76)</f>
        <v/>
      </c>
      <c r="O76" s="6" t="str">
        <f t="shared" si="17"/>
        <v/>
      </c>
      <c r="P76" s="12" t="str">
        <f>IF(A76="","",'LPG Vehicles'!E76)</f>
        <v/>
      </c>
      <c r="Q76" s="6" t="str">
        <f t="shared" si="18"/>
        <v/>
      </c>
      <c r="R76" t="str">
        <f>IF(A76="","",'Diesel Hybrid Vehicles'!E76)</f>
        <v/>
      </c>
      <c r="S76" s="6" t="str">
        <f t="shared" si="19"/>
        <v/>
      </c>
      <c r="T76" s="12" t="str">
        <f t="shared" si="20"/>
        <v/>
      </c>
      <c r="U76" t="str">
        <f t="shared" si="21"/>
        <v/>
      </c>
    </row>
    <row r="77" spans="1:21" x14ac:dyDescent="0.3">
      <c r="A77" t="str">
        <f>IF(A76&gt;=Assumptions!$B$7,"",'Emission Assumption Summary'!A76+1)</f>
        <v/>
      </c>
      <c r="B77" s="12" t="str">
        <f>IF(A77="","",'Gas Vehicles'!F77)</f>
        <v/>
      </c>
      <c r="C77" s="6" t="str">
        <f t="shared" si="11"/>
        <v/>
      </c>
      <c r="D77" s="12" t="str">
        <f>IF(A77="","",'Diesel Vehicles'!F77)</f>
        <v/>
      </c>
      <c r="E77" s="6" t="str">
        <f t="shared" si="12"/>
        <v/>
      </c>
      <c r="F77" s="12" t="str">
        <f>IF(A77="","",'Ethanol Vehicles'!E77)</f>
        <v/>
      </c>
      <c r="G77" s="6" t="str">
        <f t="shared" si="13"/>
        <v/>
      </c>
      <c r="H77" s="12" t="str">
        <f>IF(A77="","",'Gasoline Hybrid Vehicles'!E77)</f>
        <v/>
      </c>
      <c r="I77" s="6" t="str">
        <f t="shared" si="14"/>
        <v/>
      </c>
      <c r="J77" s="12" t="str">
        <f>IF(A77="","",'LPG Bi-Fuel Vehicles'!H77)</f>
        <v/>
      </c>
      <c r="K77" s="6" t="str">
        <f t="shared" si="15"/>
        <v/>
      </c>
      <c r="L77" s="12" t="str">
        <f>IF(A77="","",'CNG Bi-Fuel Vehicles'!H77)</f>
        <v/>
      </c>
      <c r="M77" s="6" t="str">
        <f t="shared" si="16"/>
        <v/>
      </c>
      <c r="N77" s="12" t="str">
        <f>IF(A77="","",'CNG Vehicles'!E77)</f>
        <v/>
      </c>
      <c r="O77" s="6" t="str">
        <f t="shared" si="17"/>
        <v/>
      </c>
      <c r="P77" s="12" t="str">
        <f>IF(A77="","",'LPG Vehicles'!E77)</f>
        <v/>
      </c>
      <c r="Q77" s="6" t="str">
        <f t="shared" si="18"/>
        <v/>
      </c>
      <c r="R77" t="str">
        <f>IF(A77="","",'Diesel Hybrid Vehicles'!E77)</f>
        <v/>
      </c>
      <c r="S77" s="6" t="str">
        <f t="shared" si="19"/>
        <v/>
      </c>
      <c r="T77" s="12" t="str">
        <f t="shared" si="20"/>
        <v/>
      </c>
      <c r="U77" t="str">
        <f t="shared" si="21"/>
        <v/>
      </c>
    </row>
    <row r="78" spans="1:21" x14ac:dyDescent="0.3">
      <c r="A78" t="str">
        <f>IF(A77&gt;=Assumptions!$B$7,"",'Emission Assumption Summary'!A77+1)</f>
        <v/>
      </c>
      <c r="B78" s="12" t="str">
        <f>IF(A78="","",'Gas Vehicles'!F78)</f>
        <v/>
      </c>
      <c r="C78" s="6" t="str">
        <f t="shared" si="11"/>
        <v/>
      </c>
      <c r="D78" s="12" t="str">
        <f>IF(A78="","",'Diesel Vehicles'!F78)</f>
        <v/>
      </c>
      <c r="E78" s="6" t="str">
        <f t="shared" si="12"/>
        <v/>
      </c>
      <c r="F78" s="12" t="str">
        <f>IF(A78="","",'Ethanol Vehicles'!E78)</f>
        <v/>
      </c>
      <c r="G78" s="6" t="str">
        <f t="shared" si="13"/>
        <v/>
      </c>
      <c r="H78" s="12" t="str">
        <f>IF(A78="","",'Gasoline Hybrid Vehicles'!E78)</f>
        <v/>
      </c>
      <c r="I78" s="6" t="str">
        <f t="shared" si="14"/>
        <v/>
      </c>
      <c r="J78" s="12" t="str">
        <f>IF(A78="","",'LPG Bi-Fuel Vehicles'!H78)</f>
        <v/>
      </c>
      <c r="K78" s="6" t="str">
        <f t="shared" si="15"/>
        <v/>
      </c>
      <c r="L78" s="12" t="str">
        <f>IF(A78="","",'CNG Bi-Fuel Vehicles'!H78)</f>
        <v/>
      </c>
      <c r="M78" s="6" t="str">
        <f t="shared" si="16"/>
        <v/>
      </c>
      <c r="N78" s="12" t="str">
        <f>IF(A78="","",'CNG Vehicles'!E78)</f>
        <v/>
      </c>
      <c r="O78" s="6" t="str">
        <f t="shared" si="17"/>
        <v/>
      </c>
      <c r="P78" s="12" t="str">
        <f>IF(A78="","",'LPG Vehicles'!E78)</f>
        <v/>
      </c>
      <c r="Q78" s="6" t="str">
        <f t="shared" si="18"/>
        <v/>
      </c>
      <c r="R78" t="str">
        <f>IF(A78="","",'Diesel Hybrid Vehicles'!E78)</f>
        <v/>
      </c>
      <c r="S78" s="6" t="str">
        <f t="shared" si="19"/>
        <v/>
      </c>
      <c r="T78" s="12" t="str">
        <f t="shared" si="20"/>
        <v/>
      </c>
      <c r="U78" t="str">
        <f t="shared" si="21"/>
        <v/>
      </c>
    </row>
    <row r="79" spans="1:21" x14ac:dyDescent="0.3">
      <c r="A79" t="str">
        <f>IF(A78&gt;=Assumptions!$B$7,"",'Emission Assumption Summary'!A78+1)</f>
        <v/>
      </c>
      <c r="B79" s="12" t="str">
        <f>IF(A79="","",'Gas Vehicles'!F79)</f>
        <v/>
      </c>
      <c r="C79" s="6" t="str">
        <f t="shared" si="11"/>
        <v/>
      </c>
      <c r="D79" s="12" t="str">
        <f>IF(A79="","",'Diesel Vehicles'!F79)</f>
        <v/>
      </c>
      <c r="E79" s="6" t="str">
        <f t="shared" si="12"/>
        <v/>
      </c>
      <c r="F79" s="12" t="str">
        <f>IF(A79="","",'Ethanol Vehicles'!E79)</f>
        <v/>
      </c>
      <c r="G79" s="6" t="str">
        <f t="shared" si="13"/>
        <v/>
      </c>
      <c r="H79" s="12" t="str">
        <f>IF(A79="","",'Gasoline Hybrid Vehicles'!E79)</f>
        <v/>
      </c>
      <c r="I79" s="6" t="str">
        <f t="shared" si="14"/>
        <v/>
      </c>
      <c r="J79" s="12" t="str">
        <f>IF(A79="","",'LPG Bi-Fuel Vehicles'!H79)</f>
        <v/>
      </c>
      <c r="K79" s="6" t="str">
        <f t="shared" si="15"/>
        <v/>
      </c>
      <c r="L79" s="12" t="str">
        <f>IF(A79="","",'CNG Bi-Fuel Vehicles'!H79)</f>
        <v/>
      </c>
      <c r="M79" s="6" t="str">
        <f t="shared" si="16"/>
        <v/>
      </c>
      <c r="N79" s="12" t="str">
        <f>IF(A79="","",'CNG Vehicles'!E79)</f>
        <v/>
      </c>
      <c r="O79" s="6" t="str">
        <f t="shared" si="17"/>
        <v/>
      </c>
      <c r="P79" s="12" t="str">
        <f>IF(A79="","",'LPG Vehicles'!E79)</f>
        <v/>
      </c>
      <c r="Q79" s="6" t="str">
        <f t="shared" si="18"/>
        <v/>
      </c>
      <c r="R79" t="str">
        <f>IF(A79="","",'Diesel Hybrid Vehicles'!E79)</f>
        <v/>
      </c>
      <c r="S79" s="6" t="str">
        <f t="shared" si="19"/>
        <v/>
      </c>
      <c r="T79" s="12" t="str">
        <f t="shared" si="20"/>
        <v/>
      </c>
      <c r="U79" t="str">
        <f t="shared" si="21"/>
        <v/>
      </c>
    </row>
    <row r="80" spans="1:21" x14ac:dyDescent="0.3">
      <c r="A80" t="str">
        <f>IF(A79&gt;=Assumptions!$B$7,"",'Emission Assumption Summary'!A79+1)</f>
        <v/>
      </c>
      <c r="B80" s="12" t="str">
        <f>IF(A80="","",'Gas Vehicles'!F80)</f>
        <v/>
      </c>
      <c r="C80" s="6" t="str">
        <f t="shared" si="11"/>
        <v/>
      </c>
      <c r="D80" s="12" t="str">
        <f>IF(A80="","",'Diesel Vehicles'!F80)</f>
        <v/>
      </c>
      <c r="E80" s="6" t="str">
        <f t="shared" si="12"/>
        <v/>
      </c>
      <c r="F80" s="12" t="str">
        <f>IF(A80="","",'Ethanol Vehicles'!E80)</f>
        <v/>
      </c>
      <c r="G80" s="6" t="str">
        <f t="shared" si="13"/>
        <v/>
      </c>
      <c r="H80" s="12" t="str">
        <f>IF(A80="","",'Gasoline Hybrid Vehicles'!E80)</f>
        <v/>
      </c>
      <c r="I80" s="6" t="str">
        <f t="shared" si="14"/>
        <v/>
      </c>
      <c r="J80" s="12" t="str">
        <f>IF(A80="","",'LPG Bi-Fuel Vehicles'!H80)</f>
        <v/>
      </c>
      <c r="K80" s="6" t="str">
        <f t="shared" si="15"/>
        <v/>
      </c>
      <c r="L80" s="12" t="str">
        <f>IF(A80="","",'CNG Bi-Fuel Vehicles'!H80)</f>
        <v/>
      </c>
      <c r="M80" s="6" t="str">
        <f t="shared" si="16"/>
        <v/>
      </c>
      <c r="N80" s="12" t="str">
        <f>IF(A80="","",'CNG Vehicles'!E80)</f>
        <v/>
      </c>
      <c r="O80" s="6" t="str">
        <f t="shared" si="17"/>
        <v/>
      </c>
      <c r="P80" s="12" t="str">
        <f>IF(A80="","",'LPG Vehicles'!E80)</f>
        <v/>
      </c>
      <c r="Q80" s="6" t="str">
        <f t="shared" si="18"/>
        <v/>
      </c>
      <c r="R80" t="str">
        <f>IF(A80="","",'Diesel Hybrid Vehicles'!E80)</f>
        <v/>
      </c>
      <c r="S80" s="6" t="str">
        <f t="shared" si="19"/>
        <v/>
      </c>
      <c r="T80" s="12" t="str">
        <f t="shared" si="20"/>
        <v/>
      </c>
      <c r="U80" t="str">
        <f t="shared" si="21"/>
        <v/>
      </c>
    </row>
    <row r="81" spans="1:21" x14ac:dyDescent="0.3">
      <c r="A81" t="str">
        <f>IF(A80&gt;=Assumptions!$B$7,"",'Emission Assumption Summary'!A80+1)</f>
        <v/>
      </c>
      <c r="B81" s="12" t="str">
        <f>IF(A81="","",'Gas Vehicles'!F81)</f>
        <v/>
      </c>
      <c r="C81" s="6" t="str">
        <f t="shared" si="11"/>
        <v/>
      </c>
      <c r="D81" s="12" t="str">
        <f>IF(A81="","",'Diesel Vehicles'!F81)</f>
        <v/>
      </c>
      <c r="E81" s="6" t="str">
        <f t="shared" si="12"/>
        <v/>
      </c>
      <c r="F81" s="12" t="str">
        <f>IF(A81="","",'Ethanol Vehicles'!E81)</f>
        <v/>
      </c>
      <c r="G81" s="6" t="str">
        <f t="shared" si="13"/>
        <v/>
      </c>
      <c r="H81" s="12" t="str">
        <f>IF(A81="","",'Gasoline Hybrid Vehicles'!E81)</f>
        <v/>
      </c>
      <c r="I81" s="6" t="str">
        <f t="shared" si="14"/>
        <v/>
      </c>
      <c r="J81" s="12" t="str">
        <f>IF(A81="","",'LPG Bi-Fuel Vehicles'!H81)</f>
        <v/>
      </c>
      <c r="K81" s="6" t="str">
        <f t="shared" si="15"/>
        <v/>
      </c>
      <c r="L81" s="12" t="str">
        <f>IF(A81="","",'CNG Bi-Fuel Vehicles'!H81)</f>
        <v/>
      </c>
      <c r="M81" s="6" t="str">
        <f t="shared" si="16"/>
        <v/>
      </c>
      <c r="N81" s="12" t="str">
        <f>IF(A81="","",'CNG Vehicles'!E81)</f>
        <v/>
      </c>
      <c r="O81" s="6" t="str">
        <f t="shared" si="17"/>
        <v/>
      </c>
      <c r="P81" s="12" t="str">
        <f>IF(A81="","",'LPG Vehicles'!E81)</f>
        <v/>
      </c>
      <c r="Q81" s="6" t="str">
        <f t="shared" si="18"/>
        <v/>
      </c>
      <c r="R81" t="str">
        <f>IF(A81="","",'Diesel Hybrid Vehicles'!E81)</f>
        <v/>
      </c>
      <c r="S81" s="6" t="str">
        <f t="shared" si="19"/>
        <v/>
      </c>
      <c r="T81" s="12" t="str">
        <f t="shared" si="20"/>
        <v/>
      </c>
      <c r="U81" t="str">
        <f t="shared" si="21"/>
        <v/>
      </c>
    </row>
    <row r="82" spans="1:21" x14ac:dyDescent="0.3">
      <c r="A82" t="str">
        <f>IF(A81&gt;=Assumptions!$B$7,"",'Emission Assumption Summary'!A81+1)</f>
        <v/>
      </c>
      <c r="B82" s="12" t="str">
        <f>IF(A82="","",'Gas Vehicles'!F82)</f>
        <v/>
      </c>
      <c r="C82" s="6" t="str">
        <f t="shared" si="11"/>
        <v/>
      </c>
      <c r="D82" s="12" t="str">
        <f>IF(A82="","",'Diesel Vehicles'!F82)</f>
        <v/>
      </c>
      <c r="E82" s="6" t="str">
        <f t="shared" si="12"/>
        <v/>
      </c>
      <c r="F82" s="12" t="str">
        <f>IF(A82="","",'Ethanol Vehicles'!E82)</f>
        <v/>
      </c>
      <c r="G82" s="6" t="str">
        <f t="shared" si="13"/>
        <v/>
      </c>
      <c r="H82" s="12" t="str">
        <f>IF(A82="","",'Gasoline Hybrid Vehicles'!E82)</f>
        <v/>
      </c>
      <c r="I82" s="6" t="str">
        <f t="shared" si="14"/>
        <v/>
      </c>
      <c r="J82" s="12" t="str">
        <f>IF(A82="","",'LPG Bi-Fuel Vehicles'!H82)</f>
        <v/>
      </c>
      <c r="K82" s="6" t="str">
        <f t="shared" si="15"/>
        <v/>
      </c>
      <c r="L82" s="12" t="str">
        <f>IF(A82="","",'CNG Bi-Fuel Vehicles'!H82)</f>
        <v/>
      </c>
      <c r="M82" s="6" t="str">
        <f t="shared" si="16"/>
        <v/>
      </c>
      <c r="N82" s="12" t="str">
        <f>IF(A82="","",'CNG Vehicles'!E82)</f>
        <v/>
      </c>
      <c r="O82" s="6" t="str">
        <f t="shared" si="17"/>
        <v/>
      </c>
      <c r="P82" s="12" t="str">
        <f>IF(A82="","",'LPG Vehicles'!E82)</f>
        <v/>
      </c>
      <c r="Q82" s="6" t="str">
        <f t="shared" si="18"/>
        <v/>
      </c>
      <c r="R82" t="str">
        <f>IF(A82="","",'Diesel Hybrid Vehicles'!E82)</f>
        <v/>
      </c>
      <c r="S82" s="6" t="str">
        <f t="shared" si="19"/>
        <v/>
      </c>
      <c r="T82" s="12" t="str">
        <f t="shared" si="20"/>
        <v/>
      </c>
      <c r="U82" t="str">
        <f t="shared" si="21"/>
        <v/>
      </c>
    </row>
    <row r="83" spans="1:21" x14ac:dyDescent="0.3">
      <c r="A83" t="str">
        <f>IF(A82&gt;=Assumptions!$B$7,"",'Emission Assumption Summary'!A82+1)</f>
        <v/>
      </c>
      <c r="B83" s="12" t="str">
        <f>IF(A83="","",'Gas Vehicles'!F83)</f>
        <v/>
      </c>
      <c r="C83" s="6" t="str">
        <f t="shared" si="11"/>
        <v/>
      </c>
      <c r="D83" s="12" t="str">
        <f>IF(A83="","",'Diesel Vehicles'!F83)</f>
        <v/>
      </c>
      <c r="E83" s="6" t="str">
        <f t="shared" si="12"/>
        <v/>
      </c>
      <c r="F83" s="12" t="str">
        <f>IF(A83="","",'Ethanol Vehicles'!E83)</f>
        <v/>
      </c>
      <c r="G83" s="6" t="str">
        <f t="shared" si="13"/>
        <v/>
      </c>
      <c r="H83" s="12" t="str">
        <f>IF(A83="","",'Gasoline Hybrid Vehicles'!E83)</f>
        <v/>
      </c>
      <c r="I83" s="6" t="str">
        <f t="shared" si="14"/>
        <v/>
      </c>
      <c r="J83" s="12" t="str">
        <f>IF(A83="","",'LPG Bi-Fuel Vehicles'!H83)</f>
        <v/>
      </c>
      <c r="K83" s="6" t="str">
        <f t="shared" si="15"/>
        <v/>
      </c>
      <c r="L83" s="12" t="str">
        <f>IF(A83="","",'CNG Bi-Fuel Vehicles'!H83)</f>
        <v/>
      </c>
      <c r="M83" s="6" t="str">
        <f t="shared" si="16"/>
        <v/>
      </c>
      <c r="N83" s="12" t="str">
        <f>IF(A83="","",'CNG Vehicles'!E83)</f>
        <v/>
      </c>
      <c r="O83" s="6" t="str">
        <f t="shared" si="17"/>
        <v/>
      </c>
      <c r="P83" s="12" t="str">
        <f>IF(A83="","",'LPG Vehicles'!E83)</f>
        <v/>
      </c>
      <c r="Q83" s="6" t="str">
        <f t="shared" si="18"/>
        <v/>
      </c>
      <c r="R83" t="str">
        <f>IF(A83="","",'Diesel Hybrid Vehicles'!E83)</f>
        <v/>
      </c>
      <c r="S83" s="6" t="str">
        <f t="shared" si="19"/>
        <v/>
      </c>
      <c r="T83" s="12" t="str">
        <f t="shared" si="20"/>
        <v/>
      </c>
      <c r="U83" t="str">
        <f t="shared" si="21"/>
        <v/>
      </c>
    </row>
    <row r="84" spans="1:21" x14ac:dyDescent="0.3">
      <c r="A84" t="str">
        <f>IF(A83&gt;=Assumptions!$B$7,"",'Emission Assumption Summary'!A83+1)</f>
        <v/>
      </c>
      <c r="B84" s="12" t="str">
        <f>IF(A84="","",'Gas Vehicles'!F84)</f>
        <v/>
      </c>
      <c r="C84" s="6" t="str">
        <f t="shared" si="11"/>
        <v/>
      </c>
      <c r="D84" s="12" t="str">
        <f>IF(A84="","",'Diesel Vehicles'!F84)</f>
        <v/>
      </c>
      <c r="E84" s="6" t="str">
        <f t="shared" si="12"/>
        <v/>
      </c>
      <c r="F84" s="12" t="str">
        <f>IF(A84="","",'Ethanol Vehicles'!E84)</f>
        <v/>
      </c>
      <c r="G84" s="6" t="str">
        <f t="shared" si="13"/>
        <v/>
      </c>
      <c r="H84" s="12" t="str">
        <f>IF(A84="","",'Gasoline Hybrid Vehicles'!E84)</f>
        <v/>
      </c>
      <c r="I84" s="6" t="str">
        <f t="shared" si="14"/>
        <v/>
      </c>
      <c r="J84" s="12" t="str">
        <f>IF(A84="","",'LPG Bi-Fuel Vehicles'!H84)</f>
        <v/>
      </c>
      <c r="K84" s="6" t="str">
        <f t="shared" si="15"/>
        <v/>
      </c>
      <c r="L84" s="12" t="str">
        <f>IF(A84="","",'CNG Bi-Fuel Vehicles'!H84)</f>
        <v/>
      </c>
      <c r="M84" s="6" t="str">
        <f t="shared" si="16"/>
        <v/>
      </c>
      <c r="N84" s="12" t="str">
        <f>IF(A84="","",'CNG Vehicles'!E84)</f>
        <v/>
      </c>
      <c r="O84" s="6" t="str">
        <f t="shared" si="17"/>
        <v/>
      </c>
      <c r="P84" s="12" t="str">
        <f>IF(A84="","",'LPG Vehicles'!E84)</f>
        <v/>
      </c>
      <c r="Q84" s="6" t="str">
        <f t="shared" si="18"/>
        <v/>
      </c>
      <c r="R84" t="str">
        <f>IF(A84="","",'Diesel Hybrid Vehicles'!E84)</f>
        <v/>
      </c>
      <c r="S84" s="6" t="str">
        <f t="shared" si="19"/>
        <v/>
      </c>
      <c r="T84" s="12" t="str">
        <f t="shared" si="20"/>
        <v/>
      </c>
      <c r="U84" t="str">
        <f t="shared" si="21"/>
        <v/>
      </c>
    </row>
    <row r="85" spans="1:21" x14ac:dyDescent="0.3">
      <c r="A85" t="str">
        <f>IF(A84&gt;=Assumptions!$B$7,"",'Emission Assumption Summary'!A84+1)</f>
        <v/>
      </c>
      <c r="B85" s="12" t="str">
        <f>IF(A85="","",'Gas Vehicles'!F85)</f>
        <v/>
      </c>
      <c r="C85" s="6" t="str">
        <f t="shared" si="11"/>
        <v/>
      </c>
      <c r="D85" s="12" t="str">
        <f>IF(A85="","",'Diesel Vehicles'!F85)</f>
        <v/>
      </c>
      <c r="E85" s="6" t="str">
        <f t="shared" si="12"/>
        <v/>
      </c>
      <c r="F85" s="12" t="str">
        <f>IF(A85="","",'Ethanol Vehicles'!E85)</f>
        <v/>
      </c>
      <c r="G85" s="6" t="str">
        <f t="shared" si="13"/>
        <v/>
      </c>
      <c r="H85" s="12" t="str">
        <f>IF(A85="","",'Gasoline Hybrid Vehicles'!E85)</f>
        <v/>
      </c>
      <c r="I85" s="6" t="str">
        <f t="shared" si="14"/>
        <v/>
      </c>
      <c r="J85" s="12" t="str">
        <f>IF(A85="","",'LPG Bi-Fuel Vehicles'!H85)</f>
        <v/>
      </c>
      <c r="K85" s="6" t="str">
        <f t="shared" si="15"/>
        <v/>
      </c>
      <c r="L85" s="12" t="str">
        <f>IF(A85="","",'CNG Bi-Fuel Vehicles'!H85)</f>
        <v/>
      </c>
      <c r="M85" s="6" t="str">
        <f t="shared" si="16"/>
        <v/>
      </c>
      <c r="N85" s="12" t="str">
        <f>IF(A85="","",'CNG Vehicles'!E85)</f>
        <v/>
      </c>
      <c r="O85" s="6" t="str">
        <f t="shared" si="17"/>
        <v/>
      </c>
      <c r="P85" s="12" t="str">
        <f>IF(A85="","",'LPG Vehicles'!E85)</f>
        <v/>
      </c>
      <c r="Q85" s="6" t="str">
        <f t="shared" si="18"/>
        <v/>
      </c>
      <c r="R85" t="str">
        <f>IF(A85="","",'Diesel Hybrid Vehicles'!E85)</f>
        <v/>
      </c>
      <c r="S85" s="6" t="str">
        <f t="shared" si="19"/>
        <v/>
      </c>
      <c r="T85" s="12" t="str">
        <f t="shared" si="20"/>
        <v/>
      </c>
      <c r="U85" t="str">
        <f t="shared" si="21"/>
        <v/>
      </c>
    </row>
    <row r="86" spans="1:21" x14ac:dyDescent="0.3">
      <c r="A86" t="str">
        <f>IF(A85&gt;=Assumptions!$B$7,"",'Emission Assumption Summary'!A85+1)</f>
        <v/>
      </c>
      <c r="B86" s="12" t="str">
        <f>IF(A86="","",'Gas Vehicles'!F86)</f>
        <v/>
      </c>
      <c r="C86" s="6" t="str">
        <f t="shared" si="11"/>
        <v/>
      </c>
      <c r="D86" s="12" t="str">
        <f>IF(A86="","",'Diesel Vehicles'!F86)</f>
        <v/>
      </c>
      <c r="E86" s="6" t="str">
        <f t="shared" si="12"/>
        <v/>
      </c>
      <c r="F86" s="12" t="str">
        <f>IF(A86="","",'Ethanol Vehicles'!E86)</f>
        <v/>
      </c>
      <c r="G86" s="6" t="str">
        <f t="shared" si="13"/>
        <v/>
      </c>
      <c r="H86" s="12" t="str">
        <f>IF(A86="","",'Gasoline Hybrid Vehicles'!E86)</f>
        <v/>
      </c>
      <c r="I86" s="6" t="str">
        <f t="shared" si="14"/>
        <v/>
      </c>
      <c r="J86" s="12" t="str">
        <f>IF(A86="","",'LPG Bi-Fuel Vehicles'!H86)</f>
        <v/>
      </c>
      <c r="K86" s="6" t="str">
        <f t="shared" si="15"/>
        <v/>
      </c>
      <c r="L86" s="12" t="str">
        <f>IF(A86="","",'CNG Bi-Fuel Vehicles'!H86)</f>
        <v/>
      </c>
      <c r="M86" s="6" t="str">
        <f t="shared" si="16"/>
        <v/>
      </c>
      <c r="N86" s="12" t="str">
        <f>IF(A86="","",'CNG Vehicles'!E86)</f>
        <v/>
      </c>
      <c r="O86" s="6" t="str">
        <f t="shared" si="17"/>
        <v/>
      </c>
      <c r="P86" s="12" t="str">
        <f>IF(A86="","",'LPG Vehicles'!E86)</f>
        <v/>
      </c>
      <c r="Q86" s="6" t="str">
        <f t="shared" si="18"/>
        <v/>
      </c>
      <c r="R86" t="str">
        <f>IF(A86="","",'Diesel Hybrid Vehicles'!E86)</f>
        <v/>
      </c>
      <c r="S86" s="6" t="str">
        <f t="shared" si="19"/>
        <v/>
      </c>
      <c r="T86" s="12" t="str">
        <f t="shared" si="20"/>
        <v/>
      </c>
      <c r="U86" t="str">
        <f t="shared" si="21"/>
        <v/>
      </c>
    </row>
    <row r="87" spans="1:21" x14ac:dyDescent="0.3">
      <c r="A87" t="str">
        <f>IF(A86&gt;=Assumptions!$B$7,"",'Emission Assumption Summary'!A86+1)</f>
        <v/>
      </c>
      <c r="B87" s="12" t="str">
        <f>IF(A87="","",'Gas Vehicles'!F87)</f>
        <v/>
      </c>
      <c r="C87" s="6" t="str">
        <f t="shared" si="11"/>
        <v/>
      </c>
      <c r="D87" s="12" t="str">
        <f>IF(A87="","",'Diesel Vehicles'!F87)</f>
        <v/>
      </c>
      <c r="E87" s="6" t="str">
        <f t="shared" si="12"/>
        <v/>
      </c>
      <c r="F87" s="12" t="str">
        <f>IF(A87="","",'Ethanol Vehicles'!E87)</f>
        <v/>
      </c>
      <c r="G87" s="6" t="str">
        <f t="shared" si="13"/>
        <v/>
      </c>
      <c r="H87" s="12" t="str">
        <f>IF(A87="","",'Gasoline Hybrid Vehicles'!E87)</f>
        <v/>
      </c>
      <c r="I87" s="6" t="str">
        <f t="shared" si="14"/>
        <v/>
      </c>
      <c r="J87" s="12" t="str">
        <f>IF(A87="","",'LPG Bi-Fuel Vehicles'!H87)</f>
        <v/>
      </c>
      <c r="K87" s="6" t="str">
        <f t="shared" si="15"/>
        <v/>
      </c>
      <c r="L87" s="12" t="str">
        <f>IF(A87="","",'CNG Bi-Fuel Vehicles'!H87)</f>
        <v/>
      </c>
      <c r="M87" s="6" t="str">
        <f t="shared" si="16"/>
        <v/>
      </c>
      <c r="N87" s="12" t="str">
        <f>IF(A87="","",'CNG Vehicles'!E87)</f>
        <v/>
      </c>
      <c r="O87" s="6" t="str">
        <f t="shared" si="17"/>
        <v/>
      </c>
      <c r="P87" s="12" t="str">
        <f>IF(A87="","",'LPG Vehicles'!E87)</f>
        <v/>
      </c>
      <c r="Q87" s="6" t="str">
        <f t="shared" si="18"/>
        <v/>
      </c>
      <c r="R87" t="str">
        <f>IF(A87="","",'Diesel Hybrid Vehicles'!E87)</f>
        <v/>
      </c>
      <c r="S87" s="6" t="str">
        <f t="shared" si="19"/>
        <v/>
      </c>
      <c r="T87" s="12" t="str">
        <f t="shared" si="20"/>
        <v/>
      </c>
      <c r="U87" t="str">
        <f t="shared" si="21"/>
        <v/>
      </c>
    </row>
    <row r="88" spans="1:21" x14ac:dyDescent="0.3">
      <c r="A88" t="str">
        <f>IF(A87&gt;=Assumptions!$B$7,"",'Emission Assumption Summary'!A87+1)</f>
        <v/>
      </c>
      <c r="B88" s="12" t="str">
        <f>IF(A88="","",'Gas Vehicles'!F88)</f>
        <v/>
      </c>
      <c r="C88" s="6" t="str">
        <f t="shared" si="11"/>
        <v/>
      </c>
      <c r="D88" s="12" t="str">
        <f>IF(A88="","",'Diesel Vehicles'!F88)</f>
        <v/>
      </c>
      <c r="E88" s="6" t="str">
        <f t="shared" si="12"/>
        <v/>
      </c>
      <c r="F88" s="12" t="str">
        <f>IF(A88="","",'Ethanol Vehicles'!E88)</f>
        <v/>
      </c>
      <c r="G88" s="6" t="str">
        <f t="shared" si="13"/>
        <v/>
      </c>
      <c r="H88" s="12" t="str">
        <f>IF(A88="","",'Gasoline Hybrid Vehicles'!E88)</f>
        <v/>
      </c>
      <c r="I88" s="6" t="str">
        <f t="shared" si="14"/>
        <v/>
      </c>
      <c r="J88" s="12" t="str">
        <f>IF(A88="","",'LPG Bi-Fuel Vehicles'!H88)</f>
        <v/>
      </c>
      <c r="K88" s="6" t="str">
        <f t="shared" si="15"/>
        <v/>
      </c>
      <c r="L88" s="12" t="str">
        <f>IF(A88="","",'CNG Bi-Fuel Vehicles'!H88)</f>
        <v/>
      </c>
      <c r="M88" s="6" t="str">
        <f t="shared" si="16"/>
        <v/>
      </c>
      <c r="N88" s="12" t="str">
        <f>IF(A88="","",'CNG Vehicles'!E88)</f>
        <v/>
      </c>
      <c r="O88" s="6" t="str">
        <f t="shared" si="17"/>
        <v/>
      </c>
      <c r="P88" s="12" t="str">
        <f>IF(A88="","",'LPG Vehicles'!E88)</f>
        <v/>
      </c>
      <c r="Q88" s="6" t="str">
        <f t="shared" si="18"/>
        <v/>
      </c>
      <c r="R88" t="str">
        <f>IF(A88="","",'Diesel Hybrid Vehicles'!E88)</f>
        <v/>
      </c>
      <c r="S88" s="6" t="str">
        <f t="shared" si="19"/>
        <v/>
      </c>
      <c r="T88" s="12" t="str">
        <f t="shared" si="20"/>
        <v/>
      </c>
      <c r="U88" t="str">
        <f t="shared" si="21"/>
        <v/>
      </c>
    </row>
    <row r="89" spans="1:21" x14ac:dyDescent="0.3">
      <c r="A89" t="str">
        <f>IF(A88&gt;=Assumptions!$B$7,"",'Emission Assumption Summary'!A88+1)</f>
        <v/>
      </c>
      <c r="B89" s="12" t="str">
        <f>IF(A89="","",'Gas Vehicles'!F89)</f>
        <v/>
      </c>
      <c r="C89" s="6" t="str">
        <f t="shared" si="11"/>
        <v/>
      </c>
      <c r="D89" s="12" t="str">
        <f>IF(A89="","",'Diesel Vehicles'!F89)</f>
        <v/>
      </c>
      <c r="E89" s="6" t="str">
        <f t="shared" si="12"/>
        <v/>
      </c>
      <c r="F89" s="12" t="str">
        <f>IF(A89="","",'Ethanol Vehicles'!E89)</f>
        <v/>
      </c>
      <c r="G89" s="6" t="str">
        <f t="shared" si="13"/>
        <v/>
      </c>
      <c r="H89" s="12" t="str">
        <f>IF(A89="","",'Gasoline Hybrid Vehicles'!E89)</f>
        <v/>
      </c>
      <c r="I89" s="6" t="str">
        <f t="shared" si="14"/>
        <v/>
      </c>
      <c r="J89" s="12" t="str">
        <f>IF(A89="","",'LPG Bi-Fuel Vehicles'!H89)</f>
        <v/>
      </c>
      <c r="K89" s="6" t="str">
        <f t="shared" si="15"/>
        <v/>
      </c>
      <c r="L89" s="12" t="str">
        <f>IF(A89="","",'CNG Bi-Fuel Vehicles'!H89)</f>
        <v/>
      </c>
      <c r="M89" s="6" t="str">
        <f t="shared" si="16"/>
        <v/>
      </c>
      <c r="N89" s="12" t="str">
        <f>IF(A89="","",'CNG Vehicles'!E89)</f>
        <v/>
      </c>
      <c r="O89" s="6" t="str">
        <f t="shared" si="17"/>
        <v/>
      </c>
      <c r="P89" s="12" t="str">
        <f>IF(A89="","",'LPG Vehicles'!E89)</f>
        <v/>
      </c>
      <c r="Q89" s="6" t="str">
        <f t="shared" si="18"/>
        <v/>
      </c>
      <c r="R89" t="str">
        <f>IF(A89="","",'Diesel Hybrid Vehicles'!E89)</f>
        <v/>
      </c>
      <c r="S89" s="6" t="str">
        <f t="shared" si="19"/>
        <v/>
      </c>
      <c r="T89" s="12" t="str">
        <f t="shared" si="20"/>
        <v/>
      </c>
      <c r="U89" t="str">
        <f t="shared" si="21"/>
        <v/>
      </c>
    </row>
    <row r="90" spans="1:21" x14ac:dyDescent="0.3">
      <c r="A90" t="str">
        <f>IF(A89&gt;=Assumptions!$B$7,"",'Emission Assumption Summary'!A89+1)</f>
        <v/>
      </c>
      <c r="B90" s="12" t="str">
        <f>IF(A90="","",'Gas Vehicles'!F90)</f>
        <v/>
      </c>
      <c r="C90" s="6" t="str">
        <f t="shared" si="11"/>
        <v/>
      </c>
      <c r="D90" s="12" t="str">
        <f>IF(A90="","",'Diesel Vehicles'!F90)</f>
        <v/>
      </c>
      <c r="E90" s="6" t="str">
        <f t="shared" si="12"/>
        <v/>
      </c>
      <c r="F90" s="12" t="str">
        <f>IF(A90="","",'Ethanol Vehicles'!E90)</f>
        <v/>
      </c>
      <c r="G90" s="6" t="str">
        <f t="shared" si="13"/>
        <v/>
      </c>
      <c r="H90" s="12" t="str">
        <f>IF(A90="","",'Gasoline Hybrid Vehicles'!E90)</f>
        <v/>
      </c>
      <c r="I90" s="6" t="str">
        <f t="shared" si="14"/>
        <v/>
      </c>
      <c r="J90" s="12" t="str">
        <f>IF(A90="","",'LPG Bi-Fuel Vehicles'!H90)</f>
        <v/>
      </c>
      <c r="K90" s="6" t="str">
        <f t="shared" si="15"/>
        <v/>
      </c>
      <c r="L90" s="12" t="str">
        <f>IF(A90="","",'CNG Bi-Fuel Vehicles'!H90)</f>
        <v/>
      </c>
      <c r="M90" s="6" t="str">
        <f t="shared" si="16"/>
        <v/>
      </c>
      <c r="N90" s="12" t="str">
        <f>IF(A90="","",'CNG Vehicles'!E90)</f>
        <v/>
      </c>
      <c r="O90" s="6" t="str">
        <f t="shared" si="17"/>
        <v/>
      </c>
      <c r="P90" s="12" t="str">
        <f>IF(A90="","",'LPG Vehicles'!E90)</f>
        <v/>
      </c>
      <c r="Q90" s="6" t="str">
        <f t="shared" si="18"/>
        <v/>
      </c>
      <c r="R90" t="str">
        <f>IF(A90="","",'Diesel Hybrid Vehicles'!E90)</f>
        <v/>
      </c>
      <c r="S90" s="6" t="str">
        <f t="shared" si="19"/>
        <v/>
      </c>
      <c r="T90" s="12" t="str">
        <f t="shared" si="20"/>
        <v/>
      </c>
      <c r="U90" t="str">
        <f t="shared" si="21"/>
        <v/>
      </c>
    </row>
    <row r="91" spans="1:21" x14ac:dyDescent="0.3">
      <c r="A91" t="str">
        <f>IF(A90&gt;=Assumptions!$B$7,"",'Emission Assumption Summary'!A90+1)</f>
        <v/>
      </c>
      <c r="B91" s="12" t="str">
        <f>IF(A91="","",'Gas Vehicles'!F91)</f>
        <v/>
      </c>
      <c r="C91" s="6" t="str">
        <f t="shared" si="11"/>
        <v/>
      </c>
      <c r="D91" s="12" t="str">
        <f>IF(A91="","",'Diesel Vehicles'!F91)</f>
        <v/>
      </c>
      <c r="E91" s="6" t="str">
        <f t="shared" si="12"/>
        <v/>
      </c>
      <c r="F91" s="12" t="str">
        <f>IF(A91="","",'Ethanol Vehicles'!E91)</f>
        <v/>
      </c>
      <c r="G91" s="6" t="str">
        <f t="shared" si="13"/>
        <v/>
      </c>
      <c r="H91" s="12" t="str">
        <f>IF(A91="","",'Gasoline Hybrid Vehicles'!E91)</f>
        <v/>
      </c>
      <c r="I91" s="6" t="str">
        <f t="shared" si="14"/>
        <v/>
      </c>
      <c r="J91" s="12" t="str">
        <f>IF(A91="","",'LPG Bi-Fuel Vehicles'!H91)</f>
        <v/>
      </c>
      <c r="K91" s="6" t="str">
        <f t="shared" si="15"/>
        <v/>
      </c>
      <c r="L91" s="12" t="str">
        <f>IF(A91="","",'CNG Bi-Fuel Vehicles'!H91)</f>
        <v/>
      </c>
      <c r="M91" s="6" t="str">
        <f t="shared" si="16"/>
        <v/>
      </c>
      <c r="N91" s="12" t="str">
        <f>IF(A91="","",'CNG Vehicles'!E91)</f>
        <v/>
      </c>
      <c r="O91" s="6" t="str">
        <f t="shared" si="17"/>
        <v/>
      </c>
      <c r="P91" s="12" t="str">
        <f>IF(A91="","",'LPG Vehicles'!E91)</f>
        <v/>
      </c>
      <c r="Q91" s="6" t="str">
        <f t="shared" si="18"/>
        <v/>
      </c>
      <c r="R91" t="str">
        <f>IF(A91="","",'Diesel Hybrid Vehicles'!E91)</f>
        <v/>
      </c>
      <c r="S91" s="6" t="str">
        <f t="shared" si="19"/>
        <v/>
      </c>
      <c r="T91" s="12" t="str">
        <f t="shared" si="20"/>
        <v/>
      </c>
      <c r="U91" t="str">
        <f t="shared" si="21"/>
        <v/>
      </c>
    </row>
    <row r="92" spans="1:21" x14ac:dyDescent="0.3">
      <c r="A92" t="str">
        <f>IF(A91&gt;=Assumptions!$B$7,"",'Emission Assumption Summary'!A91+1)</f>
        <v/>
      </c>
      <c r="B92" s="12" t="str">
        <f>IF(A92="","",'Gas Vehicles'!F92)</f>
        <v/>
      </c>
      <c r="C92" s="6" t="str">
        <f t="shared" si="11"/>
        <v/>
      </c>
      <c r="D92" s="12" t="str">
        <f>IF(A92="","",'Diesel Vehicles'!F92)</f>
        <v/>
      </c>
      <c r="E92" s="6" t="str">
        <f t="shared" si="12"/>
        <v/>
      </c>
      <c r="F92" s="12" t="str">
        <f>IF(A92="","",'Ethanol Vehicles'!E92)</f>
        <v/>
      </c>
      <c r="G92" s="6" t="str">
        <f t="shared" si="13"/>
        <v/>
      </c>
      <c r="H92" s="12" t="str">
        <f>IF(A92="","",'Gasoline Hybrid Vehicles'!E92)</f>
        <v/>
      </c>
      <c r="I92" s="6" t="str">
        <f t="shared" si="14"/>
        <v/>
      </c>
      <c r="J92" s="12" t="str">
        <f>IF(A92="","",'LPG Bi-Fuel Vehicles'!H92)</f>
        <v/>
      </c>
      <c r="K92" s="6" t="str">
        <f t="shared" si="15"/>
        <v/>
      </c>
      <c r="L92" s="12" t="str">
        <f>IF(A92="","",'CNG Bi-Fuel Vehicles'!H92)</f>
        <v/>
      </c>
      <c r="M92" s="6" t="str">
        <f t="shared" si="16"/>
        <v/>
      </c>
      <c r="N92" s="12" t="str">
        <f>IF(A92="","",'CNG Vehicles'!E92)</f>
        <v/>
      </c>
      <c r="O92" s="6" t="str">
        <f t="shared" si="17"/>
        <v/>
      </c>
      <c r="P92" s="12" t="str">
        <f>IF(A92="","",'LPG Vehicles'!E92)</f>
        <v/>
      </c>
      <c r="Q92" s="6" t="str">
        <f t="shared" si="18"/>
        <v/>
      </c>
      <c r="R92" t="str">
        <f>IF(A92="","",'Diesel Hybrid Vehicles'!E92)</f>
        <v/>
      </c>
      <c r="S92" s="6" t="str">
        <f t="shared" si="19"/>
        <v/>
      </c>
      <c r="T92" s="12" t="str">
        <f t="shared" si="20"/>
        <v/>
      </c>
      <c r="U92" t="str">
        <f t="shared" si="21"/>
        <v/>
      </c>
    </row>
    <row r="93" spans="1:21" x14ac:dyDescent="0.3">
      <c r="A93" t="str">
        <f>IF(A92&gt;=Assumptions!$B$7,"",'Emission Assumption Summary'!A92+1)</f>
        <v/>
      </c>
      <c r="B93" s="12" t="str">
        <f>IF(A93="","",'Gas Vehicles'!F93)</f>
        <v/>
      </c>
      <c r="C93" s="6" t="str">
        <f t="shared" si="11"/>
        <v/>
      </c>
      <c r="D93" s="12" t="str">
        <f>IF(A93="","",'Diesel Vehicles'!F93)</f>
        <v/>
      </c>
      <c r="E93" s="6" t="str">
        <f t="shared" si="12"/>
        <v/>
      </c>
      <c r="F93" s="12" t="str">
        <f>IF(A93="","",'Ethanol Vehicles'!E93)</f>
        <v/>
      </c>
      <c r="G93" s="6" t="str">
        <f t="shared" si="13"/>
        <v/>
      </c>
      <c r="H93" s="12" t="str">
        <f>IF(A93="","",'Gasoline Hybrid Vehicles'!E93)</f>
        <v/>
      </c>
      <c r="I93" s="6" t="str">
        <f t="shared" si="14"/>
        <v/>
      </c>
      <c r="J93" s="12" t="str">
        <f>IF(A93="","",'LPG Bi-Fuel Vehicles'!H93)</f>
        <v/>
      </c>
      <c r="K93" s="6" t="str">
        <f t="shared" si="15"/>
        <v/>
      </c>
      <c r="L93" s="12" t="str">
        <f>IF(A93="","",'CNG Bi-Fuel Vehicles'!H93)</f>
        <v/>
      </c>
      <c r="M93" s="6" t="str">
        <f t="shared" si="16"/>
        <v/>
      </c>
      <c r="N93" s="12" t="str">
        <f>IF(A93="","",'CNG Vehicles'!E93)</f>
        <v/>
      </c>
      <c r="O93" s="6" t="str">
        <f t="shared" si="17"/>
        <v/>
      </c>
      <c r="P93" s="12" t="str">
        <f>IF(A93="","",'LPG Vehicles'!E93)</f>
        <v/>
      </c>
      <c r="Q93" s="6" t="str">
        <f t="shared" si="18"/>
        <v/>
      </c>
      <c r="R93" t="str">
        <f>IF(A93="","",'Diesel Hybrid Vehicles'!E93)</f>
        <v/>
      </c>
      <c r="S93" s="6" t="str">
        <f t="shared" si="19"/>
        <v/>
      </c>
      <c r="T93" s="12" t="str">
        <f t="shared" si="20"/>
        <v/>
      </c>
      <c r="U93" t="str">
        <f t="shared" si="21"/>
        <v/>
      </c>
    </row>
    <row r="94" spans="1:21" x14ac:dyDescent="0.3">
      <c r="A94" t="str">
        <f>IF(A93&gt;=Assumptions!$B$7,"",'Emission Assumption Summary'!A93+1)</f>
        <v/>
      </c>
      <c r="B94" s="12" t="str">
        <f>IF(A94="","",'Gas Vehicles'!F94)</f>
        <v/>
      </c>
      <c r="C94" s="6" t="str">
        <f t="shared" si="11"/>
        <v/>
      </c>
      <c r="D94" s="12" t="str">
        <f>IF(A94="","",'Diesel Vehicles'!F94)</f>
        <v/>
      </c>
      <c r="E94" s="6" t="str">
        <f t="shared" si="12"/>
        <v/>
      </c>
      <c r="F94" s="12" t="str">
        <f>IF(A94="","",'Ethanol Vehicles'!E94)</f>
        <v/>
      </c>
      <c r="G94" s="6" t="str">
        <f t="shared" si="13"/>
        <v/>
      </c>
      <c r="H94" s="12" t="str">
        <f>IF(A94="","",'Gasoline Hybrid Vehicles'!E94)</f>
        <v/>
      </c>
      <c r="I94" s="6" t="str">
        <f t="shared" si="14"/>
        <v/>
      </c>
      <c r="J94" s="12" t="str">
        <f>IF(A94="","",'LPG Bi-Fuel Vehicles'!H94)</f>
        <v/>
      </c>
      <c r="K94" s="6" t="str">
        <f t="shared" si="15"/>
        <v/>
      </c>
      <c r="L94" s="12" t="str">
        <f>IF(A94="","",'CNG Bi-Fuel Vehicles'!H94)</f>
        <v/>
      </c>
      <c r="M94" s="6" t="str">
        <f t="shared" si="16"/>
        <v/>
      </c>
      <c r="N94" s="12" t="str">
        <f>IF(A94="","",'CNG Vehicles'!E94)</f>
        <v/>
      </c>
      <c r="O94" s="6" t="str">
        <f t="shared" si="17"/>
        <v/>
      </c>
      <c r="P94" s="12" t="str">
        <f>IF(A94="","",'LPG Vehicles'!E94)</f>
        <v/>
      </c>
      <c r="Q94" s="6" t="str">
        <f t="shared" si="18"/>
        <v/>
      </c>
      <c r="R94" t="str">
        <f>IF(A94="","",'Diesel Hybrid Vehicles'!E94)</f>
        <v/>
      </c>
      <c r="S94" s="6" t="str">
        <f t="shared" si="19"/>
        <v/>
      </c>
      <c r="T94" s="12" t="str">
        <f t="shared" si="20"/>
        <v/>
      </c>
      <c r="U94" t="str">
        <f t="shared" si="21"/>
        <v/>
      </c>
    </row>
    <row r="95" spans="1:21" x14ac:dyDescent="0.3">
      <c r="A95" t="str">
        <f>IF(A94&gt;=Assumptions!$B$7,"",'Emission Assumption Summary'!A94+1)</f>
        <v/>
      </c>
      <c r="B95" s="12" t="str">
        <f>IF(A95="","",'Gas Vehicles'!F95)</f>
        <v/>
      </c>
      <c r="C95" s="6" t="str">
        <f t="shared" si="11"/>
        <v/>
      </c>
      <c r="D95" s="12" t="str">
        <f>IF(A95="","",'Diesel Vehicles'!F95)</f>
        <v/>
      </c>
      <c r="E95" s="6" t="str">
        <f t="shared" si="12"/>
        <v/>
      </c>
      <c r="F95" s="12" t="str">
        <f>IF(A95="","",'Ethanol Vehicles'!E95)</f>
        <v/>
      </c>
      <c r="G95" s="6" t="str">
        <f t="shared" si="13"/>
        <v/>
      </c>
      <c r="H95" s="12" t="str">
        <f>IF(A95="","",'Gasoline Hybrid Vehicles'!E95)</f>
        <v/>
      </c>
      <c r="I95" s="6" t="str">
        <f t="shared" si="14"/>
        <v/>
      </c>
      <c r="J95" s="12" t="str">
        <f>IF(A95="","",'LPG Bi-Fuel Vehicles'!H95)</f>
        <v/>
      </c>
      <c r="K95" s="6" t="str">
        <f t="shared" si="15"/>
        <v/>
      </c>
      <c r="L95" s="12" t="str">
        <f>IF(A95="","",'CNG Bi-Fuel Vehicles'!H95)</f>
        <v/>
      </c>
      <c r="M95" s="6" t="str">
        <f t="shared" si="16"/>
        <v/>
      </c>
      <c r="N95" s="12" t="str">
        <f>IF(A95="","",'CNG Vehicles'!E95)</f>
        <v/>
      </c>
      <c r="O95" s="6" t="str">
        <f t="shared" si="17"/>
        <v/>
      </c>
      <c r="P95" s="12" t="str">
        <f>IF(A95="","",'LPG Vehicles'!E95)</f>
        <v/>
      </c>
      <c r="Q95" s="6" t="str">
        <f t="shared" si="18"/>
        <v/>
      </c>
      <c r="R95" t="str">
        <f>IF(A95="","",'Diesel Hybrid Vehicles'!E95)</f>
        <v/>
      </c>
      <c r="S95" s="6" t="str">
        <f t="shared" si="19"/>
        <v/>
      </c>
      <c r="T95" s="12" t="str">
        <f t="shared" si="20"/>
        <v/>
      </c>
      <c r="U95" t="str">
        <f t="shared" si="21"/>
        <v/>
      </c>
    </row>
    <row r="96" spans="1:21" x14ac:dyDescent="0.3">
      <c r="A96" t="str">
        <f>IF(A95&gt;=Assumptions!$B$7,"",'Emission Assumption Summary'!A95+1)</f>
        <v/>
      </c>
      <c r="B96" s="12" t="str">
        <f>IF(A96="","",'Gas Vehicles'!F96)</f>
        <v/>
      </c>
      <c r="C96" s="6" t="str">
        <f t="shared" si="11"/>
        <v/>
      </c>
      <c r="D96" s="12" t="str">
        <f>IF(A96="","",'Diesel Vehicles'!F96)</f>
        <v/>
      </c>
      <c r="E96" s="6" t="str">
        <f t="shared" si="12"/>
        <v/>
      </c>
      <c r="F96" s="12" t="str">
        <f>IF(A96="","",'Ethanol Vehicles'!E96)</f>
        <v/>
      </c>
      <c r="G96" s="6" t="str">
        <f t="shared" si="13"/>
        <v/>
      </c>
      <c r="H96" s="12" t="str">
        <f>IF(A96="","",'Gasoline Hybrid Vehicles'!E96)</f>
        <v/>
      </c>
      <c r="I96" s="6" t="str">
        <f t="shared" si="14"/>
        <v/>
      </c>
      <c r="J96" s="12" t="str">
        <f>IF(A96="","",'LPG Bi-Fuel Vehicles'!H96)</f>
        <v/>
      </c>
      <c r="K96" s="6" t="str">
        <f t="shared" si="15"/>
        <v/>
      </c>
      <c r="L96" s="12" t="str">
        <f>IF(A96="","",'CNG Bi-Fuel Vehicles'!H96)</f>
        <v/>
      </c>
      <c r="M96" s="6" t="str">
        <f t="shared" si="16"/>
        <v/>
      </c>
      <c r="N96" s="12" t="str">
        <f>IF(A96="","",'CNG Vehicles'!E96)</f>
        <v/>
      </c>
      <c r="O96" s="6" t="str">
        <f t="shared" si="17"/>
        <v/>
      </c>
      <c r="P96" s="12" t="str">
        <f>IF(A96="","",'LPG Vehicles'!E96)</f>
        <v/>
      </c>
      <c r="Q96" s="6" t="str">
        <f t="shared" si="18"/>
        <v/>
      </c>
      <c r="R96" t="str">
        <f>IF(A96="","",'Diesel Hybrid Vehicles'!E96)</f>
        <v/>
      </c>
      <c r="S96" s="6" t="str">
        <f t="shared" si="19"/>
        <v/>
      </c>
      <c r="T96" s="12" t="str">
        <f t="shared" si="20"/>
        <v/>
      </c>
      <c r="U96" t="str">
        <f t="shared" si="21"/>
        <v/>
      </c>
    </row>
    <row r="97" spans="1:21" x14ac:dyDescent="0.3">
      <c r="A97" t="str">
        <f>IF(A96&gt;=Assumptions!$B$7,"",'Emission Assumption Summary'!A96+1)</f>
        <v/>
      </c>
      <c r="B97" s="12" t="str">
        <f>IF(A97="","",'Gas Vehicles'!F97)</f>
        <v/>
      </c>
      <c r="C97" s="6" t="str">
        <f t="shared" si="11"/>
        <v/>
      </c>
      <c r="D97" s="12" t="str">
        <f>IF(A97="","",'Diesel Vehicles'!F97)</f>
        <v/>
      </c>
      <c r="E97" s="6" t="str">
        <f t="shared" si="12"/>
        <v/>
      </c>
      <c r="F97" s="12" t="str">
        <f>IF(A97="","",'Ethanol Vehicles'!E97)</f>
        <v/>
      </c>
      <c r="G97" s="6" t="str">
        <f t="shared" si="13"/>
        <v/>
      </c>
      <c r="H97" s="12" t="str">
        <f>IF(A97="","",'Gasoline Hybrid Vehicles'!E97)</f>
        <v/>
      </c>
      <c r="I97" s="6" t="str">
        <f t="shared" si="14"/>
        <v/>
      </c>
      <c r="J97" s="12" t="str">
        <f>IF(A97="","",'LPG Bi-Fuel Vehicles'!H97)</f>
        <v/>
      </c>
      <c r="K97" s="6" t="str">
        <f t="shared" si="15"/>
        <v/>
      </c>
      <c r="L97" s="12" t="str">
        <f>IF(A97="","",'CNG Bi-Fuel Vehicles'!H97)</f>
        <v/>
      </c>
      <c r="M97" s="6" t="str">
        <f t="shared" si="16"/>
        <v/>
      </c>
      <c r="N97" s="12" t="str">
        <f>IF(A97="","",'CNG Vehicles'!E97)</f>
        <v/>
      </c>
      <c r="O97" s="6" t="str">
        <f t="shared" si="17"/>
        <v/>
      </c>
      <c r="P97" s="12" t="str">
        <f>IF(A97="","",'LPG Vehicles'!E97)</f>
        <v/>
      </c>
      <c r="Q97" s="6" t="str">
        <f t="shared" si="18"/>
        <v/>
      </c>
      <c r="R97" t="str">
        <f>IF(A97="","",'Diesel Hybrid Vehicles'!E97)</f>
        <v/>
      </c>
      <c r="S97" s="6" t="str">
        <f t="shared" si="19"/>
        <v/>
      </c>
      <c r="T97" s="12" t="str">
        <f t="shared" si="20"/>
        <v/>
      </c>
      <c r="U97" t="str">
        <f t="shared" si="21"/>
        <v/>
      </c>
    </row>
    <row r="98" spans="1:21" x14ac:dyDescent="0.3">
      <c r="A98" t="str">
        <f>IF(A97&gt;=Assumptions!$B$7,"",'Emission Assumption Summary'!A97+1)</f>
        <v/>
      </c>
      <c r="B98" s="12" t="str">
        <f>IF(A98="","",'Gas Vehicles'!F98)</f>
        <v/>
      </c>
      <c r="C98" s="6" t="str">
        <f t="shared" si="11"/>
        <v/>
      </c>
      <c r="D98" s="12" t="str">
        <f>IF(A98="","",'Diesel Vehicles'!F98)</f>
        <v/>
      </c>
      <c r="E98" s="6" t="str">
        <f t="shared" si="12"/>
        <v/>
      </c>
      <c r="F98" s="12" t="str">
        <f>IF(A98="","",'Ethanol Vehicles'!E98)</f>
        <v/>
      </c>
      <c r="G98" s="6" t="str">
        <f t="shared" si="13"/>
        <v/>
      </c>
      <c r="H98" s="12" t="str">
        <f>IF(A98="","",'Gasoline Hybrid Vehicles'!E98)</f>
        <v/>
      </c>
      <c r="I98" s="6" t="str">
        <f t="shared" si="14"/>
        <v/>
      </c>
      <c r="J98" s="12" t="str">
        <f>IF(A98="","",'LPG Bi-Fuel Vehicles'!H98)</f>
        <v/>
      </c>
      <c r="K98" s="6" t="str">
        <f t="shared" si="15"/>
        <v/>
      </c>
      <c r="L98" s="12" t="str">
        <f>IF(A98="","",'CNG Bi-Fuel Vehicles'!H98)</f>
        <v/>
      </c>
      <c r="M98" s="6" t="str">
        <f t="shared" si="16"/>
        <v/>
      </c>
      <c r="N98" s="12" t="str">
        <f>IF(A98="","",'CNG Vehicles'!E98)</f>
        <v/>
      </c>
      <c r="O98" s="6" t="str">
        <f t="shared" si="17"/>
        <v/>
      </c>
      <c r="P98" s="12" t="str">
        <f>IF(A98="","",'LPG Vehicles'!E98)</f>
        <v/>
      </c>
      <c r="Q98" s="6" t="str">
        <f t="shared" si="18"/>
        <v/>
      </c>
      <c r="R98" t="str">
        <f>IF(A98="","",'Diesel Hybrid Vehicles'!E98)</f>
        <v/>
      </c>
      <c r="S98" s="6" t="str">
        <f t="shared" si="19"/>
        <v/>
      </c>
      <c r="T98" s="12" t="str">
        <f t="shared" si="20"/>
        <v/>
      </c>
      <c r="U98" t="str">
        <f t="shared" si="21"/>
        <v/>
      </c>
    </row>
    <row r="99" spans="1:21" x14ac:dyDescent="0.3">
      <c r="A99" t="str">
        <f>IF(A98&gt;=Assumptions!$B$7,"",'Emission Assumption Summary'!A98+1)</f>
        <v/>
      </c>
      <c r="B99" s="12" t="str">
        <f>IF(A99="","",'Gas Vehicles'!F99)</f>
        <v/>
      </c>
      <c r="C99" s="6" t="str">
        <f t="shared" si="11"/>
        <v/>
      </c>
      <c r="D99" s="12" t="str">
        <f>IF(A99="","",'Diesel Vehicles'!F99)</f>
        <v/>
      </c>
      <c r="E99" s="6" t="str">
        <f t="shared" si="12"/>
        <v/>
      </c>
      <c r="F99" s="12" t="str">
        <f>IF(A99="","",'Ethanol Vehicles'!E99)</f>
        <v/>
      </c>
      <c r="G99" s="6" t="str">
        <f t="shared" si="13"/>
        <v/>
      </c>
      <c r="H99" s="12" t="str">
        <f>IF(A99="","",'Gasoline Hybrid Vehicles'!E99)</f>
        <v/>
      </c>
      <c r="I99" s="6" t="str">
        <f t="shared" si="14"/>
        <v/>
      </c>
      <c r="J99" s="12" t="str">
        <f>IF(A99="","",'LPG Bi-Fuel Vehicles'!H99)</f>
        <v/>
      </c>
      <c r="K99" s="6" t="str">
        <f t="shared" si="15"/>
        <v/>
      </c>
      <c r="L99" s="12" t="str">
        <f>IF(A99="","",'CNG Bi-Fuel Vehicles'!H99)</f>
        <v/>
      </c>
      <c r="M99" s="6" t="str">
        <f t="shared" si="16"/>
        <v/>
      </c>
      <c r="N99" s="12" t="str">
        <f>IF(A99="","",'CNG Vehicles'!E99)</f>
        <v/>
      </c>
      <c r="O99" s="6" t="str">
        <f t="shared" si="17"/>
        <v/>
      </c>
      <c r="P99" s="12" t="str">
        <f>IF(A99="","",'LPG Vehicles'!E99)</f>
        <v/>
      </c>
      <c r="Q99" s="6" t="str">
        <f t="shared" si="18"/>
        <v/>
      </c>
      <c r="R99" t="str">
        <f>IF(A99="","",'Diesel Hybrid Vehicles'!E99)</f>
        <v/>
      </c>
      <c r="S99" s="6" t="str">
        <f t="shared" si="19"/>
        <v/>
      </c>
      <c r="T99" s="12" t="str">
        <f t="shared" si="20"/>
        <v/>
      </c>
      <c r="U99" t="str">
        <f t="shared" si="21"/>
        <v/>
      </c>
    </row>
    <row r="100" spans="1:21" x14ac:dyDescent="0.3">
      <c r="A100" t="str">
        <f>IF(A99&gt;=Assumptions!$B$7,"",'Emission Assumption Summary'!A99+1)</f>
        <v/>
      </c>
      <c r="B100" s="12" t="str">
        <f>IF(A100="","",'Gas Vehicles'!F100)</f>
        <v/>
      </c>
      <c r="C100" s="6" t="str">
        <f t="shared" si="11"/>
        <v/>
      </c>
      <c r="D100" s="12" t="str">
        <f>IF(A100="","",'Diesel Vehicles'!F100)</f>
        <v/>
      </c>
      <c r="E100" s="6" t="str">
        <f t="shared" si="12"/>
        <v/>
      </c>
      <c r="F100" s="12" t="str">
        <f>IF(A100="","",'Ethanol Vehicles'!E100)</f>
        <v/>
      </c>
      <c r="G100" s="6" t="str">
        <f t="shared" si="13"/>
        <v/>
      </c>
      <c r="H100" s="12" t="str">
        <f>IF(A100="","",'Gasoline Hybrid Vehicles'!E100)</f>
        <v/>
      </c>
      <c r="I100" s="6" t="str">
        <f t="shared" si="14"/>
        <v/>
      </c>
      <c r="J100" s="12" t="str">
        <f>IF(A100="","",'LPG Bi-Fuel Vehicles'!H100)</f>
        <v/>
      </c>
      <c r="K100" s="6" t="str">
        <f t="shared" si="15"/>
        <v/>
      </c>
      <c r="L100" s="12" t="str">
        <f>IF(A100="","",'CNG Bi-Fuel Vehicles'!H100)</f>
        <v/>
      </c>
      <c r="M100" s="6" t="str">
        <f t="shared" si="16"/>
        <v/>
      </c>
      <c r="N100" s="12" t="str">
        <f>IF(A100="","",'CNG Vehicles'!E100)</f>
        <v/>
      </c>
      <c r="O100" s="6" t="str">
        <f t="shared" si="17"/>
        <v/>
      </c>
      <c r="P100" s="12" t="str">
        <f>IF(A100="","",'LPG Vehicles'!E100)</f>
        <v/>
      </c>
      <c r="Q100" s="6" t="str">
        <f t="shared" si="18"/>
        <v/>
      </c>
      <c r="R100" t="str">
        <f>IF(A100="","",'Diesel Hybrid Vehicles'!E100)</f>
        <v/>
      </c>
      <c r="S100" s="6" t="str">
        <f t="shared" si="19"/>
        <v/>
      </c>
      <c r="T100" s="12" t="str">
        <f t="shared" si="20"/>
        <v/>
      </c>
      <c r="U100" t="str">
        <f t="shared" si="21"/>
        <v/>
      </c>
    </row>
    <row r="101" spans="1:21" x14ac:dyDescent="0.3">
      <c r="A101" t="str">
        <f>IF(A100&gt;=Assumptions!$B$7,"",'Emission Assumption Summary'!A100+1)</f>
        <v/>
      </c>
      <c r="B101" s="12" t="str">
        <f>IF(A101="","",'Gas Vehicles'!F101)</f>
        <v/>
      </c>
      <c r="C101" s="6" t="str">
        <f t="shared" si="11"/>
        <v/>
      </c>
      <c r="D101" s="12" t="str">
        <f>IF(A101="","",'Diesel Vehicles'!F101)</f>
        <v/>
      </c>
      <c r="E101" s="6" t="str">
        <f t="shared" si="12"/>
        <v/>
      </c>
      <c r="F101" s="12" t="str">
        <f>IF(A101="","",'Ethanol Vehicles'!E101)</f>
        <v/>
      </c>
      <c r="G101" s="6" t="str">
        <f t="shared" si="13"/>
        <v/>
      </c>
      <c r="H101" s="12" t="str">
        <f>IF(A101="","",'Gasoline Hybrid Vehicles'!E101)</f>
        <v/>
      </c>
      <c r="I101" s="6" t="str">
        <f t="shared" si="14"/>
        <v/>
      </c>
      <c r="J101" s="12" t="str">
        <f>IF(A101="","",'LPG Bi-Fuel Vehicles'!H101)</f>
        <v/>
      </c>
      <c r="K101" s="6" t="str">
        <f t="shared" si="15"/>
        <v/>
      </c>
      <c r="L101" s="12" t="str">
        <f>IF(A101="","",'CNG Bi-Fuel Vehicles'!H101)</f>
        <v/>
      </c>
      <c r="M101" s="6" t="str">
        <f t="shared" si="16"/>
        <v/>
      </c>
      <c r="N101" s="12" t="str">
        <f>IF(A101="","",'CNG Vehicles'!E101)</f>
        <v/>
      </c>
      <c r="O101" s="6" t="str">
        <f t="shared" si="17"/>
        <v/>
      </c>
      <c r="P101" s="12" t="str">
        <f>IF(A101="","",'LPG Vehicles'!E101)</f>
        <v/>
      </c>
      <c r="Q101" s="6" t="str">
        <f t="shared" si="18"/>
        <v/>
      </c>
      <c r="R101" t="str">
        <f>IF(A101="","",'Diesel Hybrid Vehicles'!E101)</f>
        <v/>
      </c>
      <c r="S101" s="6" t="str">
        <f t="shared" si="19"/>
        <v/>
      </c>
      <c r="T101" s="12" t="str">
        <f t="shared" si="20"/>
        <v/>
      </c>
      <c r="U101" t="str">
        <f t="shared" si="21"/>
        <v/>
      </c>
    </row>
    <row r="102" spans="1:21" x14ac:dyDescent="0.3">
      <c r="A102" t="str">
        <f>IF(A101&gt;=Assumptions!$B$7,"",'Emission Assumption Summary'!A101+1)</f>
        <v/>
      </c>
      <c r="B102" s="12" t="str">
        <f>IF(A102="","",'Gas Vehicles'!F102)</f>
        <v/>
      </c>
      <c r="C102" s="6" t="str">
        <f t="shared" si="11"/>
        <v/>
      </c>
      <c r="D102" s="12" t="str">
        <f>IF(A102="","",'Diesel Vehicles'!F102)</f>
        <v/>
      </c>
      <c r="E102" s="6" t="str">
        <f t="shared" si="12"/>
        <v/>
      </c>
      <c r="F102" s="12" t="str">
        <f>IF(A102="","",'Ethanol Vehicles'!E102)</f>
        <v/>
      </c>
      <c r="G102" s="6" t="str">
        <f t="shared" si="13"/>
        <v/>
      </c>
      <c r="H102" s="12" t="str">
        <f>IF(A102="","",'Gasoline Hybrid Vehicles'!E102)</f>
        <v/>
      </c>
      <c r="I102" s="6" t="str">
        <f t="shared" si="14"/>
        <v/>
      </c>
      <c r="J102" s="12" t="str">
        <f>IF(A102="","",'LPG Bi-Fuel Vehicles'!H102)</f>
        <v/>
      </c>
      <c r="K102" s="6" t="str">
        <f t="shared" si="15"/>
        <v/>
      </c>
      <c r="L102" s="12" t="str">
        <f>IF(A102="","",'CNG Bi-Fuel Vehicles'!H102)</f>
        <v/>
      </c>
      <c r="M102" s="6" t="str">
        <f t="shared" si="16"/>
        <v/>
      </c>
      <c r="N102" s="12" t="str">
        <f>IF(A102="","",'CNG Vehicles'!E102)</f>
        <v/>
      </c>
      <c r="O102" s="6" t="str">
        <f t="shared" si="17"/>
        <v/>
      </c>
      <c r="P102" s="12" t="str">
        <f>IF(A102="","",'LPG Vehicles'!E102)</f>
        <v/>
      </c>
      <c r="Q102" s="6" t="str">
        <f t="shared" si="18"/>
        <v/>
      </c>
      <c r="R102" t="str">
        <f>IF(A102="","",'Diesel Hybrid Vehicles'!E102)</f>
        <v/>
      </c>
      <c r="S102" s="6" t="str">
        <f t="shared" si="19"/>
        <v/>
      </c>
      <c r="T102" s="12" t="str">
        <f t="shared" si="20"/>
        <v/>
      </c>
      <c r="U102" t="str">
        <f t="shared" si="21"/>
        <v/>
      </c>
    </row>
    <row r="103" spans="1:21" x14ac:dyDescent="0.3">
      <c r="A103" t="str">
        <f>IF(A102&gt;=Assumptions!$B$7,"",'Emission Assumption Summary'!A102+1)</f>
        <v/>
      </c>
      <c r="B103" s="12" t="str">
        <f>IF(A103="","",'Gas Vehicles'!F103)</f>
        <v/>
      </c>
      <c r="C103" s="6" t="str">
        <f t="shared" si="11"/>
        <v/>
      </c>
      <c r="D103" s="12" t="str">
        <f>IF(A103="","",'Diesel Vehicles'!F103)</f>
        <v/>
      </c>
      <c r="E103" s="6" t="str">
        <f t="shared" si="12"/>
        <v/>
      </c>
      <c r="F103" s="12" t="str">
        <f>IF(A103="","",'Ethanol Vehicles'!E103)</f>
        <v/>
      </c>
      <c r="G103" s="6" t="str">
        <f t="shared" si="13"/>
        <v/>
      </c>
      <c r="H103" s="12" t="str">
        <f>IF(A103="","",'Gasoline Hybrid Vehicles'!E103)</f>
        <v/>
      </c>
      <c r="I103" s="6" t="str">
        <f t="shared" si="14"/>
        <v/>
      </c>
      <c r="J103" s="12" t="str">
        <f>IF(A103="","",'LPG Bi-Fuel Vehicles'!H103)</f>
        <v/>
      </c>
      <c r="K103" s="6" t="str">
        <f t="shared" si="15"/>
        <v/>
      </c>
      <c r="L103" s="12" t="str">
        <f>IF(A103="","",'CNG Bi-Fuel Vehicles'!H103)</f>
        <v/>
      </c>
      <c r="M103" s="6" t="str">
        <f t="shared" si="16"/>
        <v/>
      </c>
      <c r="N103" s="12" t="str">
        <f>IF(A103="","",'CNG Vehicles'!E103)</f>
        <v/>
      </c>
      <c r="O103" s="6" t="str">
        <f t="shared" si="17"/>
        <v/>
      </c>
      <c r="P103" s="12" t="str">
        <f>IF(A103="","",'LPG Vehicles'!E103)</f>
        <v/>
      </c>
      <c r="Q103" s="6" t="str">
        <f t="shared" si="18"/>
        <v/>
      </c>
      <c r="R103" t="str">
        <f>IF(A103="","",'Diesel Hybrid Vehicles'!E103)</f>
        <v/>
      </c>
      <c r="S103" s="6" t="str">
        <f t="shared" si="19"/>
        <v/>
      </c>
      <c r="T103" s="12" t="str">
        <f t="shared" si="20"/>
        <v/>
      </c>
      <c r="U103" t="str">
        <f t="shared" si="21"/>
        <v/>
      </c>
    </row>
    <row r="104" spans="1:21" x14ac:dyDescent="0.3">
      <c r="A104" t="str">
        <f>IF(A103&gt;=Assumptions!$B$7,"",'Emission Assumption Summary'!A103+1)</f>
        <v/>
      </c>
      <c r="B104" s="12" t="str">
        <f>IF(A104="","",'Gas Vehicles'!F104)</f>
        <v/>
      </c>
      <c r="C104" s="6" t="str">
        <f t="shared" si="11"/>
        <v/>
      </c>
      <c r="D104" s="12" t="str">
        <f>IF(A104="","",'Diesel Vehicles'!F104)</f>
        <v/>
      </c>
      <c r="E104" s="6" t="str">
        <f t="shared" si="12"/>
        <v/>
      </c>
      <c r="F104" s="12" t="str">
        <f>IF(A104="","",'Ethanol Vehicles'!E104)</f>
        <v/>
      </c>
      <c r="G104" s="6" t="str">
        <f t="shared" si="13"/>
        <v/>
      </c>
      <c r="H104" s="12" t="str">
        <f>IF(A104="","",'Gasoline Hybrid Vehicles'!E104)</f>
        <v/>
      </c>
      <c r="I104" s="6" t="str">
        <f t="shared" si="14"/>
        <v/>
      </c>
      <c r="J104" s="12" t="str">
        <f>IF(A104="","",'LPG Bi-Fuel Vehicles'!H104)</f>
        <v/>
      </c>
      <c r="K104" s="6" t="str">
        <f t="shared" si="15"/>
        <v/>
      </c>
      <c r="L104" s="12" t="str">
        <f>IF(A104="","",'CNG Bi-Fuel Vehicles'!H104)</f>
        <v/>
      </c>
      <c r="M104" s="6" t="str">
        <f t="shared" si="16"/>
        <v/>
      </c>
      <c r="N104" s="12" t="str">
        <f>IF(A104="","",'CNG Vehicles'!E104)</f>
        <v/>
      </c>
      <c r="O104" s="6" t="str">
        <f t="shared" si="17"/>
        <v/>
      </c>
      <c r="P104" s="12" t="str">
        <f>IF(A104="","",'LPG Vehicles'!E104)</f>
        <v/>
      </c>
      <c r="Q104" s="6" t="str">
        <f t="shared" si="18"/>
        <v/>
      </c>
      <c r="R104" t="str">
        <f>IF(A104="","",'Diesel Hybrid Vehicles'!E104)</f>
        <v/>
      </c>
      <c r="S104" s="6" t="str">
        <f t="shared" si="19"/>
        <v/>
      </c>
      <c r="T104" s="12" t="str">
        <f t="shared" si="20"/>
        <v/>
      </c>
      <c r="U104" t="str">
        <f t="shared" si="21"/>
        <v/>
      </c>
    </row>
    <row r="105" spans="1:21" x14ac:dyDescent="0.3">
      <c r="A105" t="str">
        <f>IF(A104&gt;=Assumptions!$B$7,"",'Emission Assumption Summary'!A104+1)</f>
        <v/>
      </c>
      <c r="B105" s="12" t="str">
        <f>IF(A105="","",'Gas Vehicles'!F105)</f>
        <v/>
      </c>
      <c r="C105" s="6" t="str">
        <f t="shared" si="11"/>
        <v/>
      </c>
      <c r="D105" s="12" t="str">
        <f>IF(A105="","",'Diesel Vehicles'!F105)</f>
        <v/>
      </c>
      <c r="E105" s="6" t="str">
        <f t="shared" si="12"/>
        <v/>
      </c>
      <c r="F105" s="12" t="str">
        <f>IF(A105="","",'Ethanol Vehicles'!E105)</f>
        <v/>
      </c>
      <c r="G105" s="6" t="str">
        <f t="shared" si="13"/>
        <v/>
      </c>
      <c r="H105" s="12" t="str">
        <f>IF(A105="","",'Gasoline Hybrid Vehicles'!E105)</f>
        <v/>
      </c>
      <c r="I105" s="6" t="str">
        <f t="shared" si="14"/>
        <v/>
      </c>
      <c r="J105" s="12" t="str">
        <f>IF(A105="","",'LPG Bi-Fuel Vehicles'!H105)</f>
        <v/>
      </c>
      <c r="K105" s="6" t="str">
        <f t="shared" si="15"/>
        <v/>
      </c>
      <c r="L105" s="12" t="str">
        <f>IF(A105="","",'CNG Bi-Fuel Vehicles'!H105)</f>
        <v/>
      </c>
      <c r="M105" s="6" t="str">
        <f t="shared" si="16"/>
        <v/>
      </c>
      <c r="N105" s="12" t="str">
        <f>IF(A105="","",'CNG Vehicles'!E105)</f>
        <v/>
      </c>
      <c r="O105" s="6" t="str">
        <f t="shared" si="17"/>
        <v/>
      </c>
      <c r="P105" s="12" t="str">
        <f>IF(A105="","",'LPG Vehicles'!E105)</f>
        <v/>
      </c>
      <c r="Q105" s="6" t="str">
        <f t="shared" si="18"/>
        <v/>
      </c>
      <c r="R105" t="str">
        <f>IF(A105="","",'Diesel Hybrid Vehicles'!E105)</f>
        <v/>
      </c>
      <c r="S105" s="6" t="str">
        <f t="shared" si="19"/>
        <v/>
      </c>
      <c r="T105" s="12" t="str">
        <f t="shared" si="20"/>
        <v/>
      </c>
      <c r="U105" t="str">
        <f t="shared" si="21"/>
        <v/>
      </c>
    </row>
    <row r="106" spans="1:21" x14ac:dyDescent="0.3">
      <c r="A106" t="str">
        <f>IF(A105&gt;=Assumptions!$B$7,"",'Emission Assumption Summary'!A105+1)</f>
        <v/>
      </c>
      <c r="B106" s="12" t="str">
        <f>IF(A106="","",'Gas Vehicles'!F106)</f>
        <v/>
      </c>
      <c r="C106" s="6" t="str">
        <f t="shared" si="11"/>
        <v/>
      </c>
      <c r="D106" s="12" t="str">
        <f>IF(A106="","",'Diesel Vehicles'!F106)</f>
        <v/>
      </c>
      <c r="E106" s="6" t="str">
        <f t="shared" si="12"/>
        <v/>
      </c>
      <c r="F106" s="12" t="str">
        <f>IF(A106="","",'Ethanol Vehicles'!E106)</f>
        <v/>
      </c>
      <c r="G106" s="6" t="str">
        <f t="shared" si="13"/>
        <v/>
      </c>
      <c r="H106" s="12" t="str">
        <f>IF(A106="","",'Gasoline Hybrid Vehicles'!E106)</f>
        <v/>
      </c>
      <c r="I106" s="6" t="str">
        <f t="shared" si="14"/>
        <v/>
      </c>
      <c r="J106" s="12" t="str">
        <f>IF(A106="","",'LPG Bi-Fuel Vehicles'!H106)</f>
        <v/>
      </c>
      <c r="K106" s="6" t="str">
        <f t="shared" si="15"/>
        <v/>
      </c>
      <c r="L106" s="12" t="str">
        <f>IF(A106="","",'CNG Bi-Fuel Vehicles'!H106)</f>
        <v/>
      </c>
      <c r="M106" s="6" t="str">
        <f t="shared" si="16"/>
        <v/>
      </c>
      <c r="N106" s="12" t="str">
        <f>IF(A106="","",'CNG Vehicles'!E106)</f>
        <v/>
      </c>
      <c r="O106" s="6" t="str">
        <f t="shared" si="17"/>
        <v/>
      </c>
      <c r="P106" s="12" t="str">
        <f>IF(A106="","",'LPG Vehicles'!E106)</f>
        <v/>
      </c>
      <c r="Q106" s="6" t="str">
        <f t="shared" si="18"/>
        <v/>
      </c>
      <c r="R106" t="str">
        <f>IF(A106="","",'Diesel Hybrid Vehicles'!E106)</f>
        <v/>
      </c>
      <c r="S106" s="6" t="str">
        <f t="shared" si="19"/>
        <v/>
      </c>
      <c r="T106" s="12" t="str">
        <f t="shared" si="20"/>
        <v/>
      </c>
      <c r="U106" t="str">
        <f t="shared" si="21"/>
        <v/>
      </c>
    </row>
    <row r="107" spans="1:21" x14ac:dyDescent="0.3">
      <c r="A107" t="str">
        <f>IF(A106&gt;=Assumptions!$B$7,"",'Emission Assumption Summary'!A106+1)</f>
        <v/>
      </c>
      <c r="B107" s="12" t="str">
        <f>IF(A107="","",'Gas Vehicles'!F107)</f>
        <v/>
      </c>
      <c r="C107" s="6" t="str">
        <f t="shared" si="11"/>
        <v/>
      </c>
      <c r="D107" s="12" t="str">
        <f>IF(A107="","",'Diesel Vehicles'!F107)</f>
        <v/>
      </c>
      <c r="E107" s="6" t="str">
        <f t="shared" si="12"/>
        <v/>
      </c>
      <c r="F107" s="12" t="str">
        <f>IF(A107="","",'Ethanol Vehicles'!E107)</f>
        <v/>
      </c>
      <c r="G107" s="6" t="str">
        <f t="shared" si="13"/>
        <v/>
      </c>
      <c r="H107" s="12" t="str">
        <f>IF(A107="","",'Gasoline Hybrid Vehicles'!E107)</f>
        <v/>
      </c>
      <c r="I107" s="6" t="str">
        <f t="shared" si="14"/>
        <v/>
      </c>
      <c r="J107" s="12" t="str">
        <f>IF(A107="","",'LPG Bi-Fuel Vehicles'!H107)</f>
        <v/>
      </c>
      <c r="K107" s="6" t="str">
        <f t="shared" si="15"/>
        <v/>
      </c>
      <c r="L107" s="12" t="str">
        <f>IF(A107="","",'CNG Bi-Fuel Vehicles'!H107)</f>
        <v/>
      </c>
      <c r="M107" s="6" t="str">
        <f t="shared" si="16"/>
        <v/>
      </c>
      <c r="N107" s="12" t="str">
        <f>IF(A107="","",'CNG Vehicles'!E107)</f>
        <v/>
      </c>
      <c r="O107" s="6" t="str">
        <f t="shared" si="17"/>
        <v/>
      </c>
      <c r="P107" s="12" t="str">
        <f>IF(A107="","",'LPG Vehicles'!E107)</f>
        <v/>
      </c>
      <c r="Q107" s="6" t="str">
        <f t="shared" si="18"/>
        <v/>
      </c>
      <c r="R107" t="str">
        <f>IF(A107="","",'Diesel Hybrid Vehicles'!E107)</f>
        <v/>
      </c>
      <c r="S107" s="6" t="str">
        <f t="shared" si="19"/>
        <v/>
      </c>
      <c r="T107" s="12" t="str">
        <f t="shared" si="20"/>
        <v/>
      </c>
      <c r="U107" t="str">
        <f t="shared" si="21"/>
        <v/>
      </c>
    </row>
    <row r="108" spans="1:21" x14ac:dyDescent="0.3">
      <c r="A108" t="str">
        <f>IF(A107&gt;=Assumptions!$B$7,"",'Emission Assumption Summary'!A107+1)</f>
        <v/>
      </c>
      <c r="B108" s="12" t="str">
        <f>IF(A108="","",'Gas Vehicles'!F108)</f>
        <v/>
      </c>
      <c r="C108" s="6" t="str">
        <f t="shared" si="11"/>
        <v/>
      </c>
      <c r="D108" s="12" t="str">
        <f>IF(A108="","",'Diesel Vehicles'!F108)</f>
        <v/>
      </c>
      <c r="E108" s="6" t="str">
        <f t="shared" si="12"/>
        <v/>
      </c>
      <c r="F108" s="12" t="str">
        <f>IF(A108="","",'Ethanol Vehicles'!E108)</f>
        <v/>
      </c>
      <c r="G108" s="6" t="str">
        <f t="shared" si="13"/>
        <v/>
      </c>
      <c r="H108" s="12" t="str">
        <f>IF(A108="","",'Gasoline Hybrid Vehicles'!E108)</f>
        <v/>
      </c>
      <c r="I108" s="6" t="str">
        <f t="shared" si="14"/>
        <v/>
      </c>
      <c r="J108" s="12" t="str">
        <f>IF(A108="","",'LPG Bi-Fuel Vehicles'!H108)</f>
        <v/>
      </c>
      <c r="K108" s="6" t="str">
        <f t="shared" si="15"/>
        <v/>
      </c>
      <c r="L108" s="12" t="str">
        <f>IF(A108="","",'CNG Bi-Fuel Vehicles'!H108)</f>
        <v/>
      </c>
      <c r="M108" s="6" t="str">
        <f t="shared" si="16"/>
        <v/>
      </c>
      <c r="N108" s="12" t="str">
        <f>IF(A108="","",'CNG Vehicles'!E108)</f>
        <v/>
      </c>
      <c r="O108" s="6" t="str">
        <f t="shared" si="17"/>
        <v/>
      </c>
      <c r="P108" s="12" t="str">
        <f>IF(A108="","",'LPG Vehicles'!E108)</f>
        <v/>
      </c>
      <c r="Q108" s="6" t="str">
        <f t="shared" si="18"/>
        <v/>
      </c>
      <c r="R108" t="str">
        <f>IF(A108="","",'Diesel Hybrid Vehicles'!E108)</f>
        <v/>
      </c>
      <c r="S108" s="6" t="str">
        <f t="shared" si="19"/>
        <v/>
      </c>
      <c r="T108" s="12" t="str">
        <f t="shared" si="20"/>
        <v/>
      </c>
      <c r="U108" t="str">
        <f t="shared" si="21"/>
        <v/>
      </c>
    </row>
    <row r="109" spans="1:21" x14ac:dyDescent="0.3">
      <c r="A109" t="str">
        <f>IF(A108&gt;=Assumptions!$B$7,"",'Emission Assumption Summary'!A108+1)</f>
        <v/>
      </c>
      <c r="B109" s="12" t="str">
        <f>IF(A109="","",'Gas Vehicles'!F109)</f>
        <v/>
      </c>
      <c r="C109" s="6" t="str">
        <f t="shared" si="11"/>
        <v/>
      </c>
      <c r="D109" s="12" t="str">
        <f>IF(A109="","",'Diesel Vehicles'!F109)</f>
        <v/>
      </c>
      <c r="E109" s="6" t="str">
        <f t="shared" si="12"/>
        <v/>
      </c>
      <c r="F109" s="12" t="str">
        <f>IF(A109="","",'Ethanol Vehicles'!E109)</f>
        <v/>
      </c>
      <c r="G109" s="6" t="str">
        <f t="shared" si="13"/>
        <v/>
      </c>
      <c r="H109" s="12" t="str">
        <f>IF(A109="","",'Gasoline Hybrid Vehicles'!E109)</f>
        <v/>
      </c>
      <c r="I109" s="6" t="str">
        <f t="shared" si="14"/>
        <v/>
      </c>
      <c r="J109" s="12" t="str">
        <f>IF(A109="","",'LPG Bi-Fuel Vehicles'!H109)</f>
        <v/>
      </c>
      <c r="K109" s="6" t="str">
        <f t="shared" si="15"/>
        <v/>
      </c>
      <c r="L109" s="12" t="str">
        <f>IF(A109="","",'CNG Bi-Fuel Vehicles'!H109)</f>
        <v/>
      </c>
      <c r="M109" s="6" t="str">
        <f t="shared" si="16"/>
        <v/>
      </c>
      <c r="N109" s="12" t="str">
        <f>IF(A109="","",'CNG Vehicles'!E109)</f>
        <v/>
      </c>
      <c r="O109" s="6" t="str">
        <f t="shared" si="17"/>
        <v/>
      </c>
      <c r="P109" s="12" t="str">
        <f>IF(A109="","",'LPG Vehicles'!E109)</f>
        <v/>
      </c>
      <c r="Q109" s="6" t="str">
        <f t="shared" si="18"/>
        <v/>
      </c>
      <c r="R109" t="str">
        <f>IF(A109="","",'Diesel Hybrid Vehicles'!E109)</f>
        <v/>
      </c>
      <c r="S109" s="6" t="str">
        <f t="shared" si="19"/>
        <v/>
      </c>
      <c r="T109" s="12" t="str">
        <f t="shared" si="20"/>
        <v/>
      </c>
      <c r="U109" t="str">
        <f t="shared" si="21"/>
        <v/>
      </c>
    </row>
    <row r="110" spans="1:21" x14ac:dyDescent="0.3">
      <c r="A110" t="str">
        <f>IF(A109&gt;=Assumptions!$B$7,"",'Emission Assumption Summary'!A109+1)</f>
        <v/>
      </c>
      <c r="B110" s="12" t="str">
        <f>IF(A110="","",'Gas Vehicles'!F110)</f>
        <v/>
      </c>
      <c r="C110" s="6" t="str">
        <f t="shared" si="11"/>
        <v/>
      </c>
      <c r="D110" s="12" t="str">
        <f>IF(A110="","",'Diesel Vehicles'!F110)</f>
        <v/>
      </c>
      <c r="E110" s="6" t="str">
        <f t="shared" si="12"/>
        <v/>
      </c>
      <c r="F110" s="12" t="str">
        <f>IF(A110="","",'Ethanol Vehicles'!E110)</f>
        <v/>
      </c>
      <c r="G110" s="6" t="str">
        <f t="shared" si="13"/>
        <v/>
      </c>
      <c r="H110" s="12" t="str">
        <f>IF(A110="","",'Gasoline Hybrid Vehicles'!E110)</f>
        <v/>
      </c>
      <c r="I110" s="6" t="str">
        <f t="shared" si="14"/>
        <v/>
      </c>
      <c r="J110" s="12" t="str">
        <f>IF(A110="","",'LPG Bi-Fuel Vehicles'!H110)</f>
        <v/>
      </c>
      <c r="K110" s="6" t="str">
        <f t="shared" si="15"/>
        <v/>
      </c>
      <c r="L110" s="12" t="str">
        <f>IF(A110="","",'CNG Bi-Fuel Vehicles'!H110)</f>
        <v/>
      </c>
      <c r="M110" s="6" t="str">
        <f t="shared" si="16"/>
        <v/>
      </c>
      <c r="N110" s="12" t="str">
        <f>IF(A110="","",'CNG Vehicles'!E110)</f>
        <v/>
      </c>
      <c r="O110" s="6" t="str">
        <f t="shared" si="17"/>
        <v/>
      </c>
      <c r="P110" s="12" t="str">
        <f>IF(A110="","",'LPG Vehicles'!E110)</f>
        <v/>
      </c>
      <c r="Q110" s="6" t="str">
        <f t="shared" si="18"/>
        <v/>
      </c>
      <c r="R110" t="str">
        <f>IF(A110="","",'Diesel Hybrid Vehicles'!E110)</f>
        <v/>
      </c>
      <c r="S110" s="6" t="str">
        <f t="shared" si="19"/>
        <v/>
      </c>
      <c r="T110" s="12" t="str">
        <f t="shared" si="20"/>
        <v/>
      </c>
      <c r="U110" t="str">
        <f t="shared" si="21"/>
        <v/>
      </c>
    </row>
    <row r="111" spans="1:21" x14ac:dyDescent="0.3">
      <c r="A111" t="str">
        <f>IF(A110&gt;=Assumptions!$B$7,"",'Emission Assumption Summary'!A110+1)</f>
        <v/>
      </c>
      <c r="B111" s="12" t="str">
        <f>IF(A111="","",'Gas Vehicles'!F111)</f>
        <v/>
      </c>
      <c r="C111" s="6" t="str">
        <f t="shared" si="11"/>
        <v/>
      </c>
      <c r="D111" s="12" t="str">
        <f>IF(A111="","",'Diesel Vehicles'!F111)</f>
        <v/>
      </c>
      <c r="E111" s="6" t="str">
        <f t="shared" si="12"/>
        <v/>
      </c>
      <c r="F111" s="12" t="str">
        <f>IF(A111="","",'Ethanol Vehicles'!E111)</f>
        <v/>
      </c>
      <c r="G111" s="6" t="str">
        <f t="shared" si="13"/>
        <v/>
      </c>
      <c r="H111" s="12" t="str">
        <f>IF(A111="","",'Gasoline Hybrid Vehicles'!E111)</f>
        <v/>
      </c>
      <c r="I111" s="6" t="str">
        <f t="shared" si="14"/>
        <v/>
      </c>
      <c r="J111" s="12" t="str">
        <f>IF(A111="","",'LPG Bi-Fuel Vehicles'!H111)</f>
        <v/>
      </c>
      <c r="K111" s="6" t="str">
        <f t="shared" si="15"/>
        <v/>
      </c>
      <c r="L111" s="12" t="str">
        <f>IF(A111="","",'CNG Bi-Fuel Vehicles'!H111)</f>
        <v/>
      </c>
      <c r="M111" s="6" t="str">
        <f t="shared" si="16"/>
        <v/>
      </c>
      <c r="N111" s="12" t="str">
        <f>IF(A111="","",'CNG Vehicles'!E111)</f>
        <v/>
      </c>
      <c r="O111" s="6" t="str">
        <f t="shared" si="17"/>
        <v/>
      </c>
      <c r="P111" s="12" t="str">
        <f>IF(A111="","",'LPG Vehicles'!E111)</f>
        <v/>
      </c>
      <c r="Q111" s="6" t="str">
        <f t="shared" si="18"/>
        <v/>
      </c>
      <c r="R111" t="str">
        <f>IF(A111="","",'Diesel Hybrid Vehicles'!E111)</f>
        <v/>
      </c>
      <c r="S111" s="6" t="str">
        <f t="shared" si="19"/>
        <v/>
      </c>
      <c r="T111" s="12" t="str">
        <f t="shared" si="20"/>
        <v/>
      </c>
      <c r="U111" t="str">
        <f t="shared" si="21"/>
        <v/>
      </c>
    </row>
    <row r="112" spans="1:21" x14ac:dyDescent="0.3">
      <c r="A112" t="str">
        <f>IF(A111&gt;=Assumptions!$B$7,"",'Emission Assumption Summary'!A111+1)</f>
        <v/>
      </c>
      <c r="B112" s="12" t="str">
        <f>IF(A112="","",'Gas Vehicles'!F112)</f>
        <v/>
      </c>
      <c r="C112" s="6" t="str">
        <f t="shared" si="11"/>
        <v/>
      </c>
      <c r="D112" s="12" t="str">
        <f>IF(A112="","",'Diesel Vehicles'!F112)</f>
        <v/>
      </c>
      <c r="E112" s="6" t="str">
        <f t="shared" si="12"/>
        <v/>
      </c>
      <c r="F112" s="12" t="str">
        <f>IF(A112="","",'Ethanol Vehicles'!E112)</f>
        <v/>
      </c>
      <c r="G112" s="6" t="str">
        <f t="shared" si="13"/>
        <v/>
      </c>
      <c r="H112" s="12" t="str">
        <f>IF(A112="","",'Gasoline Hybrid Vehicles'!E112)</f>
        <v/>
      </c>
      <c r="I112" s="6" t="str">
        <f t="shared" si="14"/>
        <v/>
      </c>
      <c r="J112" s="12" t="str">
        <f>IF(A112="","",'LPG Bi-Fuel Vehicles'!H112)</f>
        <v/>
      </c>
      <c r="K112" s="6" t="str">
        <f t="shared" si="15"/>
        <v/>
      </c>
      <c r="L112" s="12" t="str">
        <f>IF(A112="","",'CNG Bi-Fuel Vehicles'!H112)</f>
        <v/>
      </c>
      <c r="M112" s="6" t="str">
        <f t="shared" si="16"/>
        <v/>
      </c>
      <c r="N112" s="12" t="str">
        <f>IF(A112="","",'CNG Vehicles'!E112)</f>
        <v/>
      </c>
      <c r="O112" s="6" t="str">
        <f t="shared" si="17"/>
        <v/>
      </c>
      <c r="P112" s="12" t="str">
        <f>IF(A112="","",'LPG Vehicles'!E112)</f>
        <v/>
      </c>
      <c r="Q112" s="6" t="str">
        <f t="shared" si="18"/>
        <v/>
      </c>
      <c r="R112" t="str">
        <f>IF(A112="","",'Diesel Hybrid Vehicles'!E112)</f>
        <v/>
      </c>
      <c r="S112" s="6" t="str">
        <f t="shared" si="19"/>
        <v/>
      </c>
      <c r="T112" s="12" t="str">
        <f t="shared" si="20"/>
        <v/>
      </c>
      <c r="U112" t="str">
        <f t="shared" si="21"/>
        <v/>
      </c>
    </row>
    <row r="113" spans="1:21" x14ac:dyDescent="0.3">
      <c r="A113" t="str">
        <f>IF(A112&gt;=Assumptions!$B$7,"",'Emission Assumption Summary'!A112+1)</f>
        <v/>
      </c>
      <c r="B113" s="12" t="str">
        <f>IF(A113="","",'Gas Vehicles'!F113)</f>
        <v/>
      </c>
      <c r="C113" s="6" t="str">
        <f t="shared" si="11"/>
        <v/>
      </c>
      <c r="D113" s="12" t="str">
        <f>IF(A113="","",'Diesel Vehicles'!F113)</f>
        <v/>
      </c>
      <c r="E113" s="6" t="str">
        <f t="shared" si="12"/>
        <v/>
      </c>
      <c r="F113" s="12" t="str">
        <f>IF(A113="","",'Ethanol Vehicles'!E113)</f>
        <v/>
      </c>
      <c r="G113" s="6" t="str">
        <f t="shared" si="13"/>
        <v/>
      </c>
      <c r="H113" s="12" t="str">
        <f>IF(A113="","",'Gasoline Hybrid Vehicles'!E113)</f>
        <v/>
      </c>
      <c r="I113" s="6" t="str">
        <f t="shared" si="14"/>
        <v/>
      </c>
      <c r="J113" s="12" t="str">
        <f>IF(A113="","",'LPG Bi-Fuel Vehicles'!H113)</f>
        <v/>
      </c>
      <c r="K113" s="6" t="str">
        <f t="shared" si="15"/>
        <v/>
      </c>
      <c r="L113" s="12" t="str">
        <f>IF(A113="","",'CNG Bi-Fuel Vehicles'!H113)</f>
        <v/>
      </c>
      <c r="M113" s="6" t="str">
        <f t="shared" si="16"/>
        <v/>
      </c>
      <c r="N113" s="12" t="str">
        <f>IF(A113="","",'CNG Vehicles'!E113)</f>
        <v/>
      </c>
      <c r="O113" s="6" t="str">
        <f t="shared" si="17"/>
        <v/>
      </c>
      <c r="P113" s="12" t="str">
        <f>IF(A113="","",'LPG Vehicles'!E113)</f>
        <v/>
      </c>
      <c r="Q113" s="6" t="str">
        <f t="shared" si="18"/>
        <v/>
      </c>
      <c r="R113" t="str">
        <f>IF(A113="","",'Diesel Hybrid Vehicles'!E113)</f>
        <v/>
      </c>
      <c r="S113" s="6" t="str">
        <f t="shared" si="19"/>
        <v/>
      </c>
      <c r="T113" s="12" t="str">
        <f t="shared" si="20"/>
        <v/>
      </c>
      <c r="U113" t="str">
        <f t="shared" si="21"/>
        <v/>
      </c>
    </row>
    <row r="114" spans="1:21" x14ac:dyDescent="0.3">
      <c r="A114" t="str">
        <f>IF(A113&gt;=Assumptions!$B$7,"",'Emission Assumption Summary'!A113+1)</f>
        <v/>
      </c>
      <c r="B114" s="12" t="str">
        <f>IF(A114="","",'Gas Vehicles'!F114)</f>
        <v/>
      </c>
      <c r="C114" s="6" t="str">
        <f t="shared" si="11"/>
        <v/>
      </c>
      <c r="D114" s="12" t="str">
        <f>IF(A114="","",'Diesel Vehicles'!F114)</f>
        <v/>
      </c>
      <c r="E114" s="6" t="str">
        <f t="shared" si="12"/>
        <v/>
      </c>
      <c r="F114" s="12" t="str">
        <f>IF(A114="","",'Ethanol Vehicles'!E114)</f>
        <v/>
      </c>
      <c r="G114" s="6" t="str">
        <f t="shared" si="13"/>
        <v/>
      </c>
      <c r="H114" s="12" t="str">
        <f>IF(A114="","",'Gasoline Hybrid Vehicles'!E114)</f>
        <v/>
      </c>
      <c r="I114" s="6" t="str">
        <f t="shared" si="14"/>
        <v/>
      </c>
      <c r="J114" s="12" t="str">
        <f>IF(A114="","",'LPG Bi-Fuel Vehicles'!H114)</f>
        <v/>
      </c>
      <c r="K114" s="6" t="str">
        <f t="shared" si="15"/>
        <v/>
      </c>
      <c r="L114" s="12" t="str">
        <f>IF(A114="","",'CNG Bi-Fuel Vehicles'!H114)</f>
        <v/>
      </c>
      <c r="M114" s="6" t="str">
        <f t="shared" si="16"/>
        <v/>
      </c>
      <c r="N114" s="12" t="str">
        <f>IF(A114="","",'CNG Vehicles'!E114)</f>
        <v/>
      </c>
      <c r="O114" s="6" t="str">
        <f t="shared" si="17"/>
        <v/>
      </c>
      <c r="P114" s="12" t="str">
        <f>IF(A114="","",'LPG Vehicles'!E114)</f>
        <v/>
      </c>
      <c r="Q114" s="6" t="str">
        <f t="shared" si="18"/>
        <v/>
      </c>
      <c r="R114" t="str">
        <f>IF(A114="","",'Diesel Hybrid Vehicles'!E114)</f>
        <v/>
      </c>
      <c r="S114" s="6" t="str">
        <f t="shared" si="19"/>
        <v/>
      </c>
      <c r="T114" s="12" t="str">
        <f t="shared" si="20"/>
        <v/>
      </c>
      <c r="U114" t="str">
        <f t="shared" si="21"/>
        <v/>
      </c>
    </row>
    <row r="115" spans="1:21" x14ac:dyDescent="0.3">
      <c r="A115" t="str">
        <f>IF(A114&gt;=Assumptions!$B$7,"",'Emission Assumption Summary'!A114+1)</f>
        <v/>
      </c>
      <c r="B115" s="12" t="str">
        <f>IF(A115="","",'Gas Vehicles'!F115)</f>
        <v/>
      </c>
      <c r="C115" s="6" t="str">
        <f t="shared" si="11"/>
        <v/>
      </c>
      <c r="D115" s="12" t="str">
        <f>IF(A115="","",'Diesel Vehicles'!F115)</f>
        <v/>
      </c>
      <c r="E115" s="6" t="str">
        <f t="shared" si="12"/>
        <v/>
      </c>
      <c r="F115" s="12" t="str">
        <f>IF(A115="","",'Ethanol Vehicles'!E115)</f>
        <v/>
      </c>
      <c r="G115" s="6" t="str">
        <f t="shared" si="13"/>
        <v/>
      </c>
      <c r="H115" s="12" t="str">
        <f>IF(A115="","",'Gasoline Hybrid Vehicles'!E115)</f>
        <v/>
      </c>
      <c r="I115" s="6" t="str">
        <f t="shared" si="14"/>
        <v/>
      </c>
      <c r="J115" s="12" t="str">
        <f>IF(A115="","",'LPG Bi-Fuel Vehicles'!H115)</f>
        <v/>
      </c>
      <c r="K115" s="6" t="str">
        <f t="shared" si="15"/>
        <v/>
      </c>
      <c r="L115" s="12" t="str">
        <f>IF(A115="","",'CNG Bi-Fuel Vehicles'!H115)</f>
        <v/>
      </c>
      <c r="M115" s="6" t="str">
        <f t="shared" si="16"/>
        <v/>
      </c>
      <c r="N115" s="12" t="str">
        <f>IF(A115="","",'CNG Vehicles'!E115)</f>
        <v/>
      </c>
      <c r="O115" s="6" t="str">
        <f t="shared" si="17"/>
        <v/>
      </c>
      <c r="P115" s="12" t="str">
        <f>IF(A115="","",'LPG Vehicles'!E115)</f>
        <v/>
      </c>
      <c r="Q115" s="6" t="str">
        <f t="shared" si="18"/>
        <v/>
      </c>
      <c r="R115" t="str">
        <f>IF(A115="","",'Diesel Hybrid Vehicles'!E115)</f>
        <v/>
      </c>
      <c r="S115" s="6" t="str">
        <f t="shared" si="19"/>
        <v/>
      </c>
      <c r="T115" s="12" t="str">
        <f t="shared" si="20"/>
        <v/>
      </c>
      <c r="U115" t="str">
        <f t="shared" si="21"/>
        <v/>
      </c>
    </row>
    <row r="116" spans="1:21" x14ac:dyDescent="0.3">
      <c r="A116" t="str">
        <f>IF(A115&gt;=Assumptions!$B$7,"",'Emission Assumption Summary'!A115+1)</f>
        <v/>
      </c>
      <c r="B116" s="12" t="str">
        <f>IF(A116="","",'Gas Vehicles'!F116)</f>
        <v/>
      </c>
      <c r="C116" s="6" t="str">
        <f t="shared" si="11"/>
        <v/>
      </c>
      <c r="D116" s="12" t="str">
        <f>IF(A116="","",'Diesel Vehicles'!F116)</f>
        <v/>
      </c>
      <c r="E116" s="6" t="str">
        <f t="shared" si="12"/>
        <v/>
      </c>
      <c r="F116" s="12" t="str">
        <f>IF(A116="","",'Ethanol Vehicles'!E116)</f>
        <v/>
      </c>
      <c r="G116" s="6" t="str">
        <f t="shared" si="13"/>
        <v/>
      </c>
      <c r="H116" s="12" t="str">
        <f>IF(A116="","",'Gasoline Hybrid Vehicles'!E116)</f>
        <v/>
      </c>
      <c r="I116" s="6" t="str">
        <f t="shared" si="14"/>
        <v/>
      </c>
      <c r="J116" s="12" t="str">
        <f>IF(A116="","",'LPG Bi-Fuel Vehicles'!H116)</f>
        <v/>
      </c>
      <c r="K116" s="6" t="str">
        <f t="shared" si="15"/>
        <v/>
      </c>
      <c r="L116" s="12" t="str">
        <f>IF(A116="","",'CNG Bi-Fuel Vehicles'!H116)</f>
        <v/>
      </c>
      <c r="M116" s="6" t="str">
        <f t="shared" si="16"/>
        <v/>
      </c>
      <c r="N116" s="12" t="str">
        <f>IF(A116="","",'CNG Vehicles'!E116)</f>
        <v/>
      </c>
      <c r="O116" s="6" t="str">
        <f t="shared" si="17"/>
        <v/>
      </c>
      <c r="P116" s="12" t="str">
        <f>IF(A116="","",'LPG Vehicles'!E116)</f>
        <v/>
      </c>
      <c r="Q116" s="6" t="str">
        <f t="shared" si="18"/>
        <v/>
      </c>
      <c r="R116" t="str">
        <f>IF(A116="","",'Diesel Hybrid Vehicles'!E116)</f>
        <v/>
      </c>
      <c r="S116" s="6" t="str">
        <f t="shared" si="19"/>
        <v/>
      </c>
      <c r="T116" s="12" t="str">
        <f t="shared" si="20"/>
        <v/>
      </c>
      <c r="U116" t="str">
        <f t="shared" si="21"/>
        <v/>
      </c>
    </row>
    <row r="117" spans="1:21" x14ac:dyDescent="0.3">
      <c r="A117" t="str">
        <f>IF(A116&gt;=Assumptions!$B$7,"",'Emission Assumption Summary'!A116+1)</f>
        <v/>
      </c>
      <c r="B117" s="12" t="str">
        <f>IF(A117="","",'Gas Vehicles'!F117)</f>
        <v/>
      </c>
      <c r="C117" s="6" t="str">
        <f t="shared" si="11"/>
        <v/>
      </c>
      <c r="D117" s="12" t="str">
        <f>IF(A117="","",'Diesel Vehicles'!F117)</f>
        <v/>
      </c>
      <c r="E117" s="6" t="str">
        <f t="shared" si="12"/>
        <v/>
      </c>
      <c r="F117" s="12" t="str">
        <f>IF(A117="","",'Ethanol Vehicles'!E117)</f>
        <v/>
      </c>
      <c r="G117" s="6" t="str">
        <f t="shared" si="13"/>
        <v/>
      </c>
      <c r="H117" s="12" t="str">
        <f>IF(A117="","",'Gasoline Hybrid Vehicles'!E117)</f>
        <v/>
      </c>
      <c r="I117" s="6" t="str">
        <f t="shared" si="14"/>
        <v/>
      </c>
      <c r="J117" s="12" t="str">
        <f>IF(A117="","",'LPG Bi-Fuel Vehicles'!H117)</f>
        <v/>
      </c>
      <c r="K117" s="6" t="str">
        <f t="shared" si="15"/>
        <v/>
      </c>
      <c r="L117" s="12" t="str">
        <f>IF(A117="","",'CNG Bi-Fuel Vehicles'!H117)</f>
        <v/>
      </c>
      <c r="M117" s="6" t="str">
        <f t="shared" si="16"/>
        <v/>
      </c>
      <c r="N117" s="12" t="str">
        <f>IF(A117="","",'CNG Vehicles'!E117)</f>
        <v/>
      </c>
      <c r="O117" s="6" t="str">
        <f t="shared" si="17"/>
        <v/>
      </c>
      <c r="P117" s="12" t="str">
        <f>IF(A117="","",'LPG Vehicles'!E117)</f>
        <v/>
      </c>
      <c r="Q117" s="6" t="str">
        <f t="shared" si="18"/>
        <v/>
      </c>
      <c r="R117" t="str">
        <f>IF(A117="","",'Diesel Hybrid Vehicles'!E117)</f>
        <v/>
      </c>
      <c r="S117" s="6" t="str">
        <f t="shared" si="19"/>
        <v/>
      </c>
      <c r="T117" s="12" t="str">
        <f t="shared" si="20"/>
        <v/>
      </c>
      <c r="U117" t="str">
        <f t="shared" si="21"/>
        <v/>
      </c>
    </row>
    <row r="118" spans="1:21" x14ac:dyDescent="0.3">
      <c r="A118" t="str">
        <f>IF(A117&gt;=Assumptions!$B$7,"",'Emission Assumption Summary'!A117+1)</f>
        <v/>
      </c>
      <c r="B118" s="12" t="str">
        <f>IF(A118="","",'Gas Vehicles'!F118)</f>
        <v/>
      </c>
      <c r="C118" s="6" t="str">
        <f t="shared" si="11"/>
        <v/>
      </c>
      <c r="D118" s="12" t="str">
        <f>IF(A118="","",'Diesel Vehicles'!F118)</f>
        <v/>
      </c>
      <c r="E118" s="6" t="str">
        <f t="shared" si="12"/>
        <v/>
      </c>
      <c r="F118" s="12" t="str">
        <f>IF(A118="","",'Ethanol Vehicles'!E118)</f>
        <v/>
      </c>
      <c r="G118" s="6" t="str">
        <f t="shared" si="13"/>
        <v/>
      </c>
      <c r="H118" s="12" t="str">
        <f>IF(A118="","",'Gasoline Hybrid Vehicles'!E118)</f>
        <v/>
      </c>
      <c r="I118" s="6" t="str">
        <f t="shared" si="14"/>
        <v/>
      </c>
      <c r="J118" s="12" t="str">
        <f>IF(A118="","",'LPG Bi-Fuel Vehicles'!H118)</f>
        <v/>
      </c>
      <c r="K118" s="6" t="str">
        <f t="shared" si="15"/>
        <v/>
      </c>
      <c r="L118" s="12" t="str">
        <f>IF(A118="","",'CNG Bi-Fuel Vehicles'!H118)</f>
        <v/>
      </c>
      <c r="M118" s="6" t="str">
        <f t="shared" si="16"/>
        <v/>
      </c>
      <c r="N118" s="12" t="str">
        <f>IF(A118="","",'CNG Vehicles'!E118)</f>
        <v/>
      </c>
      <c r="O118" s="6" t="str">
        <f t="shared" si="17"/>
        <v/>
      </c>
      <c r="P118" s="12" t="str">
        <f>IF(A118="","",'LPG Vehicles'!E118)</f>
        <v/>
      </c>
      <c r="Q118" s="6" t="str">
        <f t="shared" si="18"/>
        <v/>
      </c>
      <c r="R118" t="str">
        <f>IF(A118="","",'Diesel Hybrid Vehicles'!E118)</f>
        <v/>
      </c>
      <c r="S118" s="6" t="str">
        <f t="shared" si="19"/>
        <v/>
      </c>
      <c r="T118" s="12" t="str">
        <f t="shared" si="20"/>
        <v/>
      </c>
      <c r="U118" t="str">
        <f t="shared" si="21"/>
        <v/>
      </c>
    </row>
    <row r="119" spans="1:21" x14ac:dyDescent="0.3">
      <c r="A119" t="str">
        <f>IF(A118&gt;=Assumptions!$B$7,"",'Emission Assumption Summary'!A118+1)</f>
        <v/>
      </c>
      <c r="B119" s="12" t="str">
        <f>IF(A119="","",'Gas Vehicles'!F119)</f>
        <v/>
      </c>
      <c r="C119" s="6" t="str">
        <f t="shared" si="11"/>
        <v/>
      </c>
      <c r="D119" s="12" t="str">
        <f>IF(A119="","",'Diesel Vehicles'!F119)</f>
        <v/>
      </c>
      <c r="E119" s="6" t="str">
        <f t="shared" si="12"/>
        <v/>
      </c>
      <c r="F119" s="12" t="str">
        <f>IF(A119="","",'Ethanol Vehicles'!E119)</f>
        <v/>
      </c>
      <c r="G119" s="6" t="str">
        <f t="shared" si="13"/>
        <v/>
      </c>
      <c r="H119" s="12" t="str">
        <f>IF(A119="","",'Gasoline Hybrid Vehicles'!E119)</f>
        <v/>
      </c>
      <c r="I119" s="6" t="str">
        <f t="shared" si="14"/>
        <v/>
      </c>
      <c r="J119" s="12" t="str">
        <f>IF(A119="","",'LPG Bi-Fuel Vehicles'!H119)</f>
        <v/>
      </c>
      <c r="K119" s="6" t="str">
        <f t="shared" si="15"/>
        <v/>
      </c>
      <c r="L119" s="12" t="str">
        <f>IF(A119="","",'CNG Bi-Fuel Vehicles'!H119)</f>
        <v/>
      </c>
      <c r="M119" s="6" t="str">
        <f t="shared" si="16"/>
        <v/>
      </c>
      <c r="N119" s="12" t="str">
        <f>IF(A119="","",'CNG Vehicles'!E119)</f>
        <v/>
      </c>
      <c r="O119" s="6" t="str">
        <f t="shared" si="17"/>
        <v/>
      </c>
      <c r="P119" s="12" t="str">
        <f>IF(A119="","",'LPG Vehicles'!E119)</f>
        <v/>
      </c>
      <c r="Q119" s="6" t="str">
        <f t="shared" si="18"/>
        <v/>
      </c>
      <c r="R119" t="str">
        <f>IF(A119="","",'Diesel Hybrid Vehicles'!E119)</f>
        <v/>
      </c>
      <c r="S119" s="6" t="str">
        <f t="shared" si="19"/>
        <v/>
      </c>
      <c r="T119" s="12" t="str">
        <f t="shared" si="20"/>
        <v/>
      </c>
      <c r="U119" t="str">
        <f t="shared" si="21"/>
        <v/>
      </c>
    </row>
    <row r="120" spans="1:21" x14ac:dyDescent="0.3">
      <c r="A120" t="str">
        <f>IF(A119&gt;=Assumptions!$B$7,"",'Emission Assumption Summary'!A119+1)</f>
        <v/>
      </c>
      <c r="B120" s="12" t="str">
        <f>IF(A120="","",'Gas Vehicles'!F120)</f>
        <v/>
      </c>
      <c r="C120" s="6" t="str">
        <f t="shared" si="11"/>
        <v/>
      </c>
      <c r="D120" s="12" t="str">
        <f>IF(A120="","",'Diesel Vehicles'!F120)</f>
        <v/>
      </c>
      <c r="E120" s="6" t="str">
        <f t="shared" si="12"/>
        <v/>
      </c>
      <c r="F120" s="12" t="str">
        <f>IF(A120="","",'Ethanol Vehicles'!E120)</f>
        <v/>
      </c>
      <c r="G120" s="6" t="str">
        <f t="shared" si="13"/>
        <v/>
      </c>
      <c r="H120" s="12" t="str">
        <f>IF(A120="","",'Gasoline Hybrid Vehicles'!E120)</f>
        <v/>
      </c>
      <c r="I120" s="6" t="str">
        <f t="shared" si="14"/>
        <v/>
      </c>
      <c r="J120" s="12" t="str">
        <f>IF(A120="","",'LPG Bi-Fuel Vehicles'!H120)</f>
        <v/>
      </c>
      <c r="K120" s="6" t="str">
        <f t="shared" si="15"/>
        <v/>
      </c>
      <c r="L120" s="12" t="str">
        <f>IF(A120="","",'CNG Bi-Fuel Vehicles'!H120)</f>
        <v/>
      </c>
      <c r="M120" s="6" t="str">
        <f t="shared" si="16"/>
        <v/>
      </c>
      <c r="N120" s="12" t="str">
        <f>IF(A120="","",'CNG Vehicles'!E120)</f>
        <v/>
      </c>
      <c r="O120" s="6" t="str">
        <f t="shared" si="17"/>
        <v/>
      </c>
      <c r="P120" s="12" t="str">
        <f>IF(A120="","",'LPG Vehicles'!E120)</f>
        <v/>
      </c>
      <c r="Q120" s="6" t="str">
        <f t="shared" si="18"/>
        <v/>
      </c>
      <c r="R120" t="str">
        <f>IF(A120="","",'Diesel Hybrid Vehicles'!E120)</f>
        <v/>
      </c>
      <c r="S120" s="6" t="str">
        <f t="shared" si="19"/>
        <v/>
      </c>
      <c r="T120" s="12" t="str">
        <f t="shared" si="20"/>
        <v/>
      </c>
      <c r="U120" t="str">
        <f t="shared" si="21"/>
        <v/>
      </c>
    </row>
    <row r="121" spans="1:21" x14ac:dyDescent="0.3">
      <c r="A121" t="str">
        <f>IF(A120&gt;=Assumptions!$B$7,"",'Emission Assumption Summary'!A120+1)</f>
        <v/>
      </c>
      <c r="B121" s="12" t="str">
        <f>IF(A121="","",'Gas Vehicles'!F121)</f>
        <v/>
      </c>
      <c r="C121" s="6" t="str">
        <f t="shared" si="11"/>
        <v/>
      </c>
      <c r="D121" s="12" t="str">
        <f>IF(A121="","",'Diesel Vehicles'!F121)</f>
        <v/>
      </c>
      <c r="E121" s="6" t="str">
        <f t="shared" si="12"/>
        <v/>
      </c>
      <c r="F121" s="12" t="str">
        <f>IF(A121="","",'Ethanol Vehicles'!E121)</f>
        <v/>
      </c>
      <c r="G121" s="6" t="str">
        <f t="shared" si="13"/>
        <v/>
      </c>
      <c r="H121" s="12" t="str">
        <f>IF(A121="","",'Gasoline Hybrid Vehicles'!E121)</f>
        <v/>
      </c>
      <c r="I121" s="6" t="str">
        <f t="shared" si="14"/>
        <v/>
      </c>
      <c r="J121" s="12" t="str">
        <f>IF(A121="","",'LPG Bi-Fuel Vehicles'!H121)</f>
        <v/>
      </c>
      <c r="K121" s="6" t="str">
        <f t="shared" si="15"/>
        <v/>
      </c>
      <c r="L121" s="12" t="str">
        <f>IF(A121="","",'CNG Bi-Fuel Vehicles'!H121)</f>
        <v/>
      </c>
      <c r="M121" s="6" t="str">
        <f t="shared" si="16"/>
        <v/>
      </c>
      <c r="N121" s="12" t="str">
        <f>IF(A121="","",'CNG Vehicles'!E121)</f>
        <v/>
      </c>
      <c r="O121" s="6" t="str">
        <f t="shared" si="17"/>
        <v/>
      </c>
      <c r="P121" s="12" t="str">
        <f>IF(A121="","",'LPG Vehicles'!E121)</f>
        <v/>
      </c>
      <c r="Q121" s="6" t="str">
        <f t="shared" si="18"/>
        <v/>
      </c>
      <c r="R121" t="str">
        <f>IF(A121="","",'Diesel Hybrid Vehicles'!E121)</f>
        <v/>
      </c>
      <c r="S121" s="6" t="str">
        <f t="shared" si="19"/>
        <v/>
      </c>
      <c r="T121" s="12" t="str">
        <f t="shared" si="20"/>
        <v/>
      </c>
      <c r="U121" t="str">
        <f t="shared" si="21"/>
        <v/>
      </c>
    </row>
    <row r="122" spans="1:21" x14ac:dyDescent="0.3">
      <c r="A122" t="str">
        <f>IF(A121&gt;=Assumptions!$B$7,"",'Emission Assumption Summary'!A121+1)</f>
        <v/>
      </c>
      <c r="B122" s="12" t="str">
        <f>IF(A122="","",'Gas Vehicles'!F122)</f>
        <v/>
      </c>
      <c r="C122" s="6" t="str">
        <f t="shared" si="11"/>
        <v/>
      </c>
      <c r="D122" s="12" t="str">
        <f>IF(A122="","",'Diesel Vehicles'!F122)</f>
        <v/>
      </c>
      <c r="E122" s="6" t="str">
        <f t="shared" si="12"/>
        <v/>
      </c>
      <c r="F122" s="12" t="str">
        <f>IF(A122="","",'Ethanol Vehicles'!E122)</f>
        <v/>
      </c>
      <c r="G122" s="6" t="str">
        <f t="shared" si="13"/>
        <v/>
      </c>
      <c r="H122" s="12" t="str">
        <f>IF(A122="","",'Gasoline Hybrid Vehicles'!E122)</f>
        <v/>
      </c>
      <c r="I122" s="6" t="str">
        <f t="shared" si="14"/>
        <v/>
      </c>
      <c r="J122" s="12" t="str">
        <f>IF(A122="","",'LPG Bi-Fuel Vehicles'!H122)</f>
        <v/>
      </c>
      <c r="K122" s="6" t="str">
        <f t="shared" si="15"/>
        <v/>
      </c>
      <c r="L122" s="12" t="str">
        <f>IF(A122="","",'CNG Bi-Fuel Vehicles'!H122)</f>
        <v/>
      </c>
      <c r="M122" s="6" t="str">
        <f t="shared" si="16"/>
        <v/>
      </c>
      <c r="N122" s="12" t="str">
        <f>IF(A122="","",'CNG Vehicles'!E122)</f>
        <v/>
      </c>
      <c r="O122" s="6" t="str">
        <f t="shared" si="17"/>
        <v/>
      </c>
      <c r="P122" s="12" t="str">
        <f>IF(A122="","",'LPG Vehicles'!E122)</f>
        <v/>
      </c>
      <c r="Q122" s="6" t="str">
        <f t="shared" si="18"/>
        <v/>
      </c>
      <c r="R122" t="str">
        <f>IF(A122="","",'Diesel Hybrid Vehicles'!E122)</f>
        <v/>
      </c>
      <c r="S122" s="6" t="str">
        <f t="shared" si="19"/>
        <v/>
      </c>
      <c r="T122" s="12" t="str">
        <f t="shared" si="20"/>
        <v/>
      </c>
      <c r="U122" t="str">
        <f t="shared" si="21"/>
        <v/>
      </c>
    </row>
    <row r="123" spans="1:21" x14ac:dyDescent="0.3">
      <c r="A123" t="str">
        <f>IF(A122&gt;=Assumptions!$B$7,"",'Emission Assumption Summary'!A122+1)</f>
        <v/>
      </c>
      <c r="B123" s="12" t="str">
        <f>IF(A123="","",'Gas Vehicles'!F123)</f>
        <v/>
      </c>
      <c r="C123" s="6" t="str">
        <f t="shared" si="11"/>
        <v/>
      </c>
      <c r="D123" s="12" t="str">
        <f>IF(A123="","",'Diesel Vehicles'!F123)</f>
        <v/>
      </c>
      <c r="E123" s="6" t="str">
        <f t="shared" si="12"/>
        <v/>
      </c>
      <c r="F123" s="12" t="str">
        <f>IF(A123="","",'Ethanol Vehicles'!E123)</f>
        <v/>
      </c>
      <c r="G123" s="6" t="str">
        <f t="shared" si="13"/>
        <v/>
      </c>
      <c r="H123" s="12" t="str">
        <f>IF(A123="","",'Gasoline Hybrid Vehicles'!E123)</f>
        <v/>
      </c>
      <c r="I123" s="6" t="str">
        <f t="shared" si="14"/>
        <v/>
      </c>
      <c r="J123" s="12" t="str">
        <f>IF(A123="","",'LPG Bi-Fuel Vehicles'!H123)</f>
        <v/>
      </c>
      <c r="K123" s="6" t="str">
        <f t="shared" si="15"/>
        <v/>
      </c>
      <c r="L123" s="12" t="str">
        <f>IF(A123="","",'CNG Bi-Fuel Vehicles'!H123)</f>
        <v/>
      </c>
      <c r="M123" s="6" t="str">
        <f t="shared" si="16"/>
        <v/>
      </c>
      <c r="N123" s="12" t="str">
        <f>IF(A123="","",'CNG Vehicles'!E123)</f>
        <v/>
      </c>
      <c r="O123" s="6" t="str">
        <f t="shared" si="17"/>
        <v/>
      </c>
      <c r="P123" s="12" t="str">
        <f>IF(A123="","",'LPG Vehicles'!E123)</f>
        <v/>
      </c>
      <c r="Q123" s="6" t="str">
        <f t="shared" si="18"/>
        <v/>
      </c>
      <c r="R123" t="str">
        <f>IF(A123="","",'Diesel Hybrid Vehicles'!E123)</f>
        <v/>
      </c>
      <c r="S123" s="6" t="str">
        <f t="shared" si="19"/>
        <v/>
      </c>
      <c r="T123" s="12" t="str">
        <f t="shared" si="20"/>
        <v/>
      </c>
      <c r="U123" t="str">
        <f t="shared" si="21"/>
        <v/>
      </c>
    </row>
    <row r="124" spans="1:21" x14ac:dyDescent="0.3">
      <c r="A124" t="str">
        <f>IF(A123&gt;=Assumptions!$B$7,"",'Emission Assumption Summary'!A123+1)</f>
        <v/>
      </c>
      <c r="B124" s="12" t="str">
        <f>IF(A124="","",'Gas Vehicles'!F124)</f>
        <v/>
      </c>
      <c r="C124" s="6" t="str">
        <f t="shared" si="11"/>
        <v/>
      </c>
      <c r="D124" s="12" t="str">
        <f>IF(A124="","",'Diesel Vehicles'!F124)</f>
        <v/>
      </c>
      <c r="E124" s="6" t="str">
        <f t="shared" si="12"/>
        <v/>
      </c>
      <c r="F124" s="12" t="str">
        <f>IF(A124="","",'Ethanol Vehicles'!E124)</f>
        <v/>
      </c>
      <c r="G124" s="6" t="str">
        <f t="shared" si="13"/>
        <v/>
      </c>
      <c r="H124" s="12" t="str">
        <f>IF(A124="","",'Gasoline Hybrid Vehicles'!E124)</f>
        <v/>
      </c>
      <c r="I124" s="6" t="str">
        <f t="shared" si="14"/>
        <v/>
      </c>
      <c r="J124" s="12" t="str">
        <f>IF(A124="","",'LPG Bi-Fuel Vehicles'!H124)</f>
        <v/>
      </c>
      <c r="K124" s="6" t="str">
        <f t="shared" si="15"/>
        <v/>
      </c>
      <c r="L124" s="12" t="str">
        <f>IF(A124="","",'CNG Bi-Fuel Vehicles'!H124)</f>
        <v/>
      </c>
      <c r="M124" s="6" t="str">
        <f t="shared" si="16"/>
        <v/>
      </c>
      <c r="N124" s="12" t="str">
        <f>IF(A124="","",'CNG Vehicles'!E124)</f>
        <v/>
      </c>
      <c r="O124" s="6" t="str">
        <f t="shared" si="17"/>
        <v/>
      </c>
      <c r="P124" s="12" t="str">
        <f>IF(A124="","",'LPG Vehicles'!E124)</f>
        <v/>
      </c>
      <c r="Q124" s="6" t="str">
        <f t="shared" si="18"/>
        <v/>
      </c>
      <c r="R124" t="str">
        <f>IF(A124="","",'Diesel Hybrid Vehicles'!E124)</f>
        <v/>
      </c>
      <c r="S124" s="6" t="str">
        <f t="shared" si="19"/>
        <v/>
      </c>
      <c r="T124" s="12" t="str">
        <f t="shared" si="20"/>
        <v/>
      </c>
      <c r="U124" t="str">
        <f t="shared" si="21"/>
        <v/>
      </c>
    </row>
    <row r="125" spans="1:21" x14ac:dyDescent="0.3">
      <c r="A125" t="str">
        <f>IF(A124&gt;=Assumptions!$B$7,"",'Emission Assumption Summary'!A124+1)</f>
        <v/>
      </c>
      <c r="B125" s="12" t="str">
        <f>IF(A125="","",'Gas Vehicles'!F125)</f>
        <v/>
      </c>
      <c r="C125" s="6" t="str">
        <f t="shared" si="11"/>
        <v/>
      </c>
      <c r="D125" s="12" t="str">
        <f>IF(A125="","",'Diesel Vehicles'!F125)</f>
        <v/>
      </c>
      <c r="E125" s="6" t="str">
        <f t="shared" si="12"/>
        <v/>
      </c>
      <c r="F125" s="12" t="str">
        <f>IF(A125="","",'Ethanol Vehicles'!E125)</f>
        <v/>
      </c>
      <c r="G125" s="6" t="str">
        <f t="shared" si="13"/>
        <v/>
      </c>
      <c r="H125" s="12" t="str">
        <f>IF(A125="","",'Gasoline Hybrid Vehicles'!E125)</f>
        <v/>
      </c>
      <c r="I125" s="6" t="str">
        <f t="shared" si="14"/>
        <v/>
      </c>
      <c r="J125" s="12" t="str">
        <f>IF(A125="","",'LPG Bi-Fuel Vehicles'!H125)</f>
        <v/>
      </c>
      <c r="K125" s="6" t="str">
        <f t="shared" si="15"/>
        <v/>
      </c>
      <c r="L125" s="12" t="str">
        <f>IF(A125="","",'CNG Bi-Fuel Vehicles'!H125)</f>
        <v/>
      </c>
      <c r="M125" s="6" t="str">
        <f t="shared" si="16"/>
        <v/>
      </c>
      <c r="N125" s="12" t="str">
        <f>IF(A125="","",'CNG Vehicles'!E125)</f>
        <v/>
      </c>
      <c r="O125" s="6" t="str">
        <f t="shared" si="17"/>
        <v/>
      </c>
      <c r="P125" s="12" t="str">
        <f>IF(A125="","",'LPG Vehicles'!E125)</f>
        <v/>
      </c>
      <c r="Q125" s="6" t="str">
        <f t="shared" si="18"/>
        <v/>
      </c>
      <c r="R125" t="str">
        <f>IF(A125="","",'Diesel Hybrid Vehicles'!E125)</f>
        <v/>
      </c>
      <c r="S125" s="6" t="str">
        <f t="shared" si="19"/>
        <v/>
      </c>
      <c r="T125" s="12" t="str">
        <f t="shared" si="20"/>
        <v/>
      </c>
      <c r="U125" t="str">
        <f t="shared" si="21"/>
        <v/>
      </c>
    </row>
    <row r="126" spans="1:21" x14ac:dyDescent="0.3">
      <c r="A126" t="str">
        <f>IF(A125&gt;=Assumptions!$B$7,"",'Emission Assumption Summary'!A125+1)</f>
        <v/>
      </c>
      <c r="B126" s="12" t="str">
        <f>IF(A126="","",'Gas Vehicles'!F126)</f>
        <v/>
      </c>
      <c r="C126" s="6" t="str">
        <f t="shared" si="11"/>
        <v/>
      </c>
      <c r="D126" s="12" t="str">
        <f>IF(A126="","",'Diesel Vehicles'!F126)</f>
        <v/>
      </c>
      <c r="E126" s="6" t="str">
        <f t="shared" si="12"/>
        <v/>
      </c>
      <c r="F126" s="12" t="str">
        <f>IF(A126="","",'Ethanol Vehicles'!E126)</f>
        <v/>
      </c>
      <c r="G126" s="6" t="str">
        <f t="shared" si="13"/>
        <v/>
      </c>
      <c r="H126" s="12" t="str">
        <f>IF(A126="","",'Gasoline Hybrid Vehicles'!E126)</f>
        <v/>
      </c>
      <c r="I126" s="6" t="str">
        <f t="shared" si="14"/>
        <v/>
      </c>
      <c r="J126" s="12" t="str">
        <f>IF(A126="","",'LPG Bi-Fuel Vehicles'!H126)</f>
        <v/>
      </c>
      <c r="K126" s="6" t="str">
        <f t="shared" si="15"/>
        <v/>
      </c>
      <c r="L126" s="12" t="str">
        <f>IF(A126="","",'CNG Bi-Fuel Vehicles'!H126)</f>
        <v/>
      </c>
      <c r="M126" s="6" t="str">
        <f t="shared" si="16"/>
        <v/>
      </c>
      <c r="N126" s="12" t="str">
        <f>IF(A126="","",'CNG Vehicles'!E126)</f>
        <v/>
      </c>
      <c r="O126" s="6" t="str">
        <f t="shared" si="17"/>
        <v/>
      </c>
      <c r="P126" s="12" t="str">
        <f>IF(A126="","",'LPG Vehicles'!E126)</f>
        <v/>
      </c>
      <c r="Q126" s="6" t="str">
        <f t="shared" si="18"/>
        <v/>
      </c>
      <c r="R126" t="str">
        <f>IF(A126="","",'Diesel Hybrid Vehicles'!E126)</f>
        <v/>
      </c>
      <c r="S126" s="6" t="str">
        <f t="shared" si="19"/>
        <v/>
      </c>
      <c r="T126" s="12" t="str">
        <f t="shared" si="20"/>
        <v/>
      </c>
      <c r="U126" t="str">
        <f t="shared" si="21"/>
        <v/>
      </c>
    </row>
    <row r="127" spans="1:21" x14ac:dyDescent="0.3">
      <c r="A127" t="str">
        <f>IF(A126&gt;=Assumptions!$B$7,"",'Emission Assumption Summary'!A126+1)</f>
        <v/>
      </c>
      <c r="B127" s="12" t="str">
        <f>IF(A127="","",'Gas Vehicles'!F127)</f>
        <v/>
      </c>
      <c r="C127" s="6" t="str">
        <f t="shared" si="11"/>
        <v/>
      </c>
      <c r="D127" s="12" t="str">
        <f>IF(A127="","",'Diesel Vehicles'!F127)</f>
        <v/>
      </c>
      <c r="E127" s="6" t="str">
        <f t="shared" si="12"/>
        <v/>
      </c>
      <c r="F127" s="12" t="str">
        <f>IF(A127="","",'Ethanol Vehicles'!E127)</f>
        <v/>
      </c>
      <c r="G127" s="6" t="str">
        <f t="shared" si="13"/>
        <v/>
      </c>
      <c r="H127" s="12" t="str">
        <f>IF(A127="","",'Gasoline Hybrid Vehicles'!E127)</f>
        <v/>
      </c>
      <c r="I127" s="6" t="str">
        <f t="shared" si="14"/>
        <v/>
      </c>
      <c r="J127" s="12" t="str">
        <f>IF(A127="","",'LPG Bi-Fuel Vehicles'!H127)</f>
        <v/>
      </c>
      <c r="K127" s="6" t="str">
        <f t="shared" si="15"/>
        <v/>
      </c>
      <c r="L127" s="12" t="str">
        <f>IF(A127="","",'CNG Bi-Fuel Vehicles'!H127)</f>
        <v/>
      </c>
      <c r="M127" s="6" t="str">
        <f t="shared" si="16"/>
        <v/>
      </c>
      <c r="N127" s="12" t="str">
        <f>IF(A127="","",'CNG Vehicles'!E127)</f>
        <v/>
      </c>
      <c r="O127" s="6" t="str">
        <f t="shared" si="17"/>
        <v/>
      </c>
      <c r="P127" s="12" t="str">
        <f>IF(A127="","",'LPG Vehicles'!E127)</f>
        <v/>
      </c>
      <c r="Q127" s="6" t="str">
        <f t="shared" si="18"/>
        <v/>
      </c>
      <c r="R127" t="str">
        <f>IF(A127="","",'Diesel Hybrid Vehicles'!E127)</f>
        <v/>
      </c>
      <c r="S127" s="6" t="str">
        <f t="shared" si="19"/>
        <v/>
      </c>
      <c r="T127" s="12" t="str">
        <f t="shared" si="20"/>
        <v/>
      </c>
      <c r="U127" t="str">
        <f t="shared" si="21"/>
        <v/>
      </c>
    </row>
    <row r="128" spans="1:21" x14ac:dyDescent="0.3">
      <c r="A128" t="str">
        <f>IF(A127&gt;=Assumptions!$B$7,"",'Emission Assumption Summary'!A127+1)</f>
        <v/>
      </c>
      <c r="B128" s="12" t="str">
        <f>IF(A128="","",'Gas Vehicles'!F128)</f>
        <v/>
      </c>
      <c r="C128" s="6" t="str">
        <f t="shared" si="11"/>
        <v/>
      </c>
      <c r="D128" s="12" t="str">
        <f>IF(A128="","",'Diesel Vehicles'!F128)</f>
        <v/>
      </c>
      <c r="E128" s="6" t="str">
        <f t="shared" si="12"/>
        <v/>
      </c>
      <c r="F128" s="12" t="str">
        <f>IF(A128="","",'Ethanol Vehicles'!E128)</f>
        <v/>
      </c>
      <c r="G128" s="6" t="str">
        <f t="shared" si="13"/>
        <v/>
      </c>
      <c r="H128" s="12" t="str">
        <f>IF(A128="","",'Gasoline Hybrid Vehicles'!E128)</f>
        <v/>
      </c>
      <c r="I128" s="6" t="str">
        <f t="shared" si="14"/>
        <v/>
      </c>
      <c r="J128" s="12" t="str">
        <f>IF(A128="","",'LPG Bi-Fuel Vehicles'!H128)</f>
        <v/>
      </c>
      <c r="K128" s="6" t="str">
        <f t="shared" si="15"/>
        <v/>
      </c>
      <c r="L128" s="12" t="str">
        <f>IF(A128="","",'CNG Bi-Fuel Vehicles'!H128)</f>
        <v/>
      </c>
      <c r="M128" s="6" t="str">
        <f t="shared" si="16"/>
        <v/>
      </c>
      <c r="N128" s="12" t="str">
        <f>IF(A128="","",'CNG Vehicles'!E128)</f>
        <v/>
      </c>
      <c r="O128" s="6" t="str">
        <f t="shared" si="17"/>
        <v/>
      </c>
      <c r="P128" s="12" t="str">
        <f>IF(A128="","",'LPG Vehicles'!E128)</f>
        <v/>
      </c>
      <c r="Q128" s="6" t="str">
        <f t="shared" si="18"/>
        <v/>
      </c>
      <c r="R128" t="str">
        <f>IF(A128="","",'Diesel Hybrid Vehicles'!E128)</f>
        <v/>
      </c>
      <c r="S128" s="6" t="str">
        <f t="shared" si="19"/>
        <v/>
      </c>
      <c r="T128" s="12" t="str">
        <f t="shared" si="20"/>
        <v/>
      </c>
      <c r="U128" t="str">
        <f t="shared" si="21"/>
        <v/>
      </c>
    </row>
    <row r="129" spans="1:21" x14ac:dyDescent="0.3">
      <c r="A129" t="str">
        <f>IF(A128&gt;=Assumptions!$B$7,"",'Emission Assumption Summary'!A128+1)</f>
        <v/>
      </c>
      <c r="B129" s="12" t="str">
        <f>IF(A129="","",'Gas Vehicles'!F129)</f>
        <v/>
      </c>
      <c r="C129" s="6" t="str">
        <f t="shared" si="11"/>
        <v/>
      </c>
      <c r="D129" s="12" t="str">
        <f>IF(A129="","",'Diesel Vehicles'!F129)</f>
        <v/>
      </c>
      <c r="E129" s="6" t="str">
        <f t="shared" si="12"/>
        <v/>
      </c>
      <c r="F129" s="12" t="str">
        <f>IF(A129="","",'Ethanol Vehicles'!E129)</f>
        <v/>
      </c>
      <c r="G129" s="6" t="str">
        <f t="shared" si="13"/>
        <v/>
      </c>
      <c r="H129" s="12" t="str">
        <f>IF(A129="","",'Gasoline Hybrid Vehicles'!E129)</f>
        <v/>
      </c>
      <c r="I129" s="6" t="str">
        <f t="shared" si="14"/>
        <v/>
      </c>
      <c r="J129" s="12" t="str">
        <f>IF(A129="","",'LPG Bi-Fuel Vehicles'!H129)</f>
        <v/>
      </c>
      <c r="K129" s="6" t="str">
        <f t="shared" si="15"/>
        <v/>
      </c>
      <c r="L129" s="12" t="str">
        <f>IF(A129="","",'CNG Bi-Fuel Vehicles'!H129)</f>
        <v/>
      </c>
      <c r="M129" s="6" t="str">
        <f t="shared" si="16"/>
        <v/>
      </c>
      <c r="N129" s="12" t="str">
        <f>IF(A129="","",'CNG Vehicles'!E129)</f>
        <v/>
      </c>
      <c r="O129" s="6" t="str">
        <f t="shared" si="17"/>
        <v/>
      </c>
      <c r="P129" s="12" t="str">
        <f>IF(A129="","",'LPG Vehicles'!E129)</f>
        <v/>
      </c>
      <c r="Q129" s="6" t="str">
        <f t="shared" si="18"/>
        <v/>
      </c>
      <c r="R129" t="str">
        <f>IF(A129="","",'Diesel Hybrid Vehicles'!E129)</f>
        <v/>
      </c>
      <c r="S129" s="6" t="str">
        <f t="shared" si="19"/>
        <v/>
      </c>
      <c r="T129" s="12" t="str">
        <f t="shared" si="20"/>
        <v/>
      </c>
      <c r="U129" t="str">
        <f t="shared" si="21"/>
        <v/>
      </c>
    </row>
    <row r="130" spans="1:21" x14ac:dyDescent="0.3">
      <c r="A130" t="str">
        <f>IF(A129&gt;=Assumptions!$B$7,"",'Emission Assumption Summary'!A129+1)</f>
        <v/>
      </c>
      <c r="B130" s="12" t="str">
        <f>IF(A130="","",'Gas Vehicles'!F130)</f>
        <v/>
      </c>
      <c r="C130" s="6" t="str">
        <f t="shared" si="11"/>
        <v/>
      </c>
      <c r="D130" s="12" t="str">
        <f>IF(A130="","",'Diesel Vehicles'!F130)</f>
        <v/>
      </c>
      <c r="E130" s="6" t="str">
        <f t="shared" si="12"/>
        <v/>
      </c>
      <c r="F130" s="12" t="str">
        <f>IF(A130="","",'Ethanol Vehicles'!E130)</f>
        <v/>
      </c>
      <c r="G130" s="6" t="str">
        <f t="shared" si="13"/>
        <v/>
      </c>
      <c r="H130" s="12" t="str">
        <f>IF(A130="","",'Gasoline Hybrid Vehicles'!E130)</f>
        <v/>
      </c>
      <c r="I130" s="6" t="str">
        <f t="shared" si="14"/>
        <v/>
      </c>
      <c r="J130" s="12" t="str">
        <f>IF(A130="","",'LPG Bi-Fuel Vehicles'!H130)</f>
        <v/>
      </c>
      <c r="K130" s="6" t="str">
        <f t="shared" si="15"/>
        <v/>
      </c>
      <c r="L130" s="12" t="str">
        <f>IF(A130="","",'CNG Bi-Fuel Vehicles'!H130)</f>
        <v/>
      </c>
      <c r="M130" s="6" t="str">
        <f t="shared" si="16"/>
        <v/>
      </c>
      <c r="N130" s="12" t="str">
        <f>IF(A130="","",'CNG Vehicles'!E130)</f>
        <v/>
      </c>
      <c r="O130" s="6" t="str">
        <f t="shared" si="17"/>
        <v/>
      </c>
      <c r="P130" s="12" t="str">
        <f>IF(A130="","",'LPG Vehicles'!E130)</f>
        <v/>
      </c>
      <c r="Q130" s="6" t="str">
        <f t="shared" si="18"/>
        <v/>
      </c>
      <c r="R130" t="str">
        <f>IF(A130="","",'Diesel Hybrid Vehicles'!E130)</f>
        <v/>
      </c>
      <c r="S130" s="6" t="str">
        <f t="shared" si="19"/>
        <v/>
      </c>
      <c r="T130" s="12" t="str">
        <f t="shared" si="20"/>
        <v/>
      </c>
      <c r="U130" t="str">
        <f t="shared" si="21"/>
        <v/>
      </c>
    </row>
    <row r="131" spans="1:21" x14ac:dyDescent="0.3">
      <c r="A131" t="str">
        <f>IF(A130&gt;=Assumptions!$B$7,"",'Emission Assumption Summary'!A130+1)</f>
        <v/>
      </c>
      <c r="B131" s="12" t="str">
        <f>IF(A131="","",'Gas Vehicles'!F131)</f>
        <v/>
      </c>
      <c r="C131" s="6" t="str">
        <f t="shared" ref="C131:C194" si="22">IF(A131="","",B131/T131)</f>
        <v/>
      </c>
      <c r="D131" s="12" t="str">
        <f>IF(A131="","",'Diesel Vehicles'!F131)</f>
        <v/>
      </c>
      <c r="E131" s="6" t="str">
        <f t="shared" ref="E131:E194" si="23">IF(A131="","",D131/T131)</f>
        <v/>
      </c>
      <c r="F131" s="12" t="str">
        <f>IF(A131="","",'Ethanol Vehicles'!E131)</f>
        <v/>
      </c>
      <c r="G131" s="6" t="str">
        <f t="shared" ref="G131:G194" si="24">IF(A131="","",F131/T131)</f>
        <v/>
      </c>
      <c r="H131" s="12" t="str">
        <f>IF(A131="","",'Gasoline Hybrid Vehicles'!E131)</f>
        <v/>
      </c>
      <c r="I131" s="6" t="str">
        <f t="shared" ref="I131:I194" si="25">IF(A131="","",H131/T131)</f>
        <v/>
      </c>
      <c r="J131" s="12" t="str">
        <f>IF(A131="","",'LPG Bi-Fuel Vehicles'!H131)</f>
        <v/>
      </c>
      <c r="K131" s="6" t="str">
        <f t="shared" ref="K131:K194" si="26">IF(A131="","",J131/T131)</f>
        <v/>
      </c>
      <c r="L131" s="12" t="str">
        <f>IF(A131="","",'CNG Bi-Fuel Vehicles'!H131)</f>
        <v/>
      </c>
      <c r="M131" s="6" t="str">
        <f t="shared" ref="M131:M194" si="27">IF(A131="","",L131/T131)</f>
        <v/>
      </c>
      <c r="N131" s="12" t="str">
        <f>IF(A131="","",'CNG Vehicles'!E131)</f>
        <v/>
      </c>
      <c r="O131" s="6" t="str">
        <f t="shared" ref="O131:O194" si="28">IF(A131="","",N131/T131)</f>
        <v/>
      </c>
      <c r="P131" s="12" t="str">
        <f>IF(A131="","",'LPG Vehicles'!E131)</f>
        <v/>
      </c>
      <c r="Q131" s="6" t="str">
        <f t="shared" ref="Q131:Q194" si="29">IF(A131="","",P131/T131)</f>
        <v/>
      </c>
      <c r="R131" t="str">
        <f>IF(A131="","",'Diesel Hybrid Vehicles'!E131)</f>
        <v/>
      </c>
      <c r="S131" s="6" t="str">
        <f t="shared" ref="S131:S194" si="30">IF(A131="","",R131/T131)</f>
        <v/>
      </c>
      <c r="T131" s="12" t="str">
        <f t="shared" ref="T131:T194" si="31">IF(A131="","",R131+P131+N131+L131+J131+H131+F131+D131+B131)</f>
        <v/>
      </c>
      <c r="U131" t="str">
        <f t="shared" ref="U131:U194" si="32">IF(T132="",T131,"")</f>
        <v/>
      </c>
    </row>
    <row r="132" spans="1:21" x14ac:dyDescent="0.3">
      <c r="A132" t="str">
        <f>IF(A131&gt;=Assumptions!$B$7,"",'Emission Assumption Summary'!A131+1)</f>
        <v/>
      </c>
      <c r="B132" s="12" t="str">
        <f>IF(A132="","",'Gas Vehicles'!F132)</f>
        <v/>
      </c>
      <c r="C132" s="6" t="str">
        <f t="shared" si="22"/>
        <v/>
      </c>
      <c r="D132" s="12" t="str">
        <f>IF(A132="","",'Diesel Vehicles'!F132)</f>
        <v/>
      </c>
      <c r="E132" s="6" t="str">
        <f t="shared" si="23"/>
        <v/>
      </c>
      <c r="F132" s="12" t="str">
        <f>IF(A132="","",'Ethanol Vehicles'!E132)</f>
        <v/>
      </c>
      <c r="G132" s="6" t="str">
        <f t="shared" si="24"/>
        <v/>
      </c>
      <c r="H132" s="12" t="str">
        <f>IF(A132="","",'Gasoline Hybrid Vehicles'!E132)</f>
        <v/>
      </c>
      <c r="I132" s="6" t="str">
        <f t="shared" si="25"/>
        <v/>
      </c>
      <c r="J132" s="12" t="str">
        <f>IF(A132="","",'LPG Bi-Fuel Vehicles'!H132)</f>
        <v/>
      </c>
      <c r="K132" s="6" t="str">
        <f t="shared" si="26"/>
        <v/>
      </c>
      <c r="L132" s="12" t="str">
        <f>IF(A132="","",'CNG Bi-Fuel Vehicles'!H132)</f>
        <v/>
      </c>
      <c r="M132" s="6" t="str">
        <f t="shared" si="27"/>
        <v/>
      </c>
      <c r="N132" s="12" t="str">
        <f>IF(A132="","",'CNG Vehicles'!E132)</f>
        <v/>
      </c>
      <c r="O132" s="6" t="str">
        <f t="shared" si="28"/>
        <v/>
      </c>
      <c r="P132" s="12" t="str">
        <f>IF(A132="","",'LPG Vehicles'!E132)</f>
        <v/>
      </c>
      <c r="Q132" s="6" t="str">
        <f t="shared" si="29"/>
        <v/>
      </c>
      <c r="R132" t="str">
        <f>IF(A132="","",'Diesel Hybrid Vehicles'!E132)</f>
        <v/>
      </c>
      <c r="S132" s="6" t="str">
        <f t="shared" si="30"/>
        <v/>
      </c>
      <c r="T132" s="12" t="str">
        <f t="shared" si="31"/>
        <v/>
      </c>
      <c r="U132" t="str">
        <f t="shared" si="32"/>
        <v/>
      </c>
    </row>
    <row r="133" spans="1:21" x14ac:dyDescent="0.3">
      <c r="A133" t="str">
        <f>IF(A132&gt;=Assumptions!$B$7,"",'Emission Assumption Summary'!A132+1)</f>
        <v/>
      </c>
      <c r="B133" s="12" t="str">
        <f>IF(A133="","",'Gas Vehicles'!F133)</f>
        <v/>
      </c>
      <c r="C133" s="6" t="str">
        <f t="shared" si="22"/>
        <v/>
      </c>
      <c r="D133" s="12" t="str">
        <f>IF(A133="","",'Diesel Vehicles'!F133)</f>
        <v/>
      </c>
      <c r="E133" s="6" t="str">
        <f t="shared" si="23"/>
        <v/>
      </c>
      <c r="F133" s="12" t="str">
        <f>IF(A133="","",'Ethanol Vehicles'!E133)</f>
        <v/>
      </c>
      <c r="G133" s="6" t="str">
        <f t="shared" si="24"/>
        <v/>
      </c>
      <c r="H133" s="12" t="str">
        <f>IF(A133="","",'Gasoline Hybrid Vehicles'!E133)</f>
        <v/>
      </c>
      <c r="I133" s="6" t="str">
        <f t="shared" si="25"/>
        <v/>
      </c>
      <c r="J133" s="12" t="str">
        <f>IF(A133="","",'LPG Bi-Fuel Vehicles'!H133)</f>
        <v/>
      </c>
      <c r="K133" s="6" t="str">
        <f t="shared" si="26"/>
        <v/>
      </c>
      <c r="L133" s="12" t="str">
        <f>IF(A133="","",'CNG Bi-Fuel Vehicles'!H133)</f>
        <v/>
      </c>
      <c r="M133" s="6" t="str">
        <f t="shared" si="27"/>
        <v/>
      </c>
      <c r="N133" s="12" t="str">
        <f>IF(A133="","",'CNG Vehicles'!E133)</f>
        <v/>
      </c>
      <c r="O133" s="6" t="str">
        <f t="shared" si="28"/>
        <v/>
      </c>
      <c r="P133" s="12" t="str">
        <f>IF(A133="","",'LPG Vehicles'!E133)</f>
        <v/>
      </c>
      <c r="Q133" s="6" t="str">
        <f t="shared" si="29"/>
        <v/>
      </c>
      <c r="R133" t="str">
        <f>IF(A133="","",'Diesel Hybrid Vehicles'!E133)</f>
        <v/>
      </c>
      <c r="S133" s="6" t="str">
        <f t="shared" si="30"/>
        <v/>
      </c>
      <c r="T133" s="12" t="str">
        <f t="shared" si="31"/>
        <v/>
      </c>
      <c r="U133" t="str">
        <f t="shared" si="32"/>
        <v/>
      </c>
    </row>
    <row r="134" spans="1:21" x14ac:dyDescent="0.3">
      <c r="A134" t="str">
        <f>IF(A133&gt;=Assumptions!$B$7,"",'Emission Assumption Summary'!A133+1)</f>
        <v/>
      </c>
      <c r="B134" s="12" t="str">
        <f>IF(A134="","",'Gas Vehicles'!F134)</f>
        <v/>
      </c>
      <c r="C134" s="6" t="str">
        <f t="shared" si="22"/>
        <v/>
      </c>
      <c r="D134" s="12" t="str">
        <f>IF(A134="","",'Diesel Vehicles'!F134)</f>
        <v/>
      </c>
      <c r="E134" s="6" t="str">
        <f t="shared" si="23"/>
        <v/>
      </c>
      <c r="F134" s="12" t="str">
        <f>IF(A134="","",'Ethanol Vehicles'!E134)</f>
        <v/>
      </c>
      <c r="G134" s="6" t="str">
        <f t="shared" si="24"/>
        <v/>
      </c>
      <c r="H134" s="12" t="str">
        <f>IF(A134="","",'Gasoline Hybrid Vehicles'!E134)</f>
        <v/>
      </c>
      <c r="I134" s="6" t="str">
        <f t="shared" si="25"/>
        <v/>
      </c>
      <c r="J134" s="12" t="str">
        <f>IF(A134="","",'LPG Bi-Fuel Vehicles'!H134)</f>
        <v/>
      </c>
      <c r="K134" s="6" t="str">
        <f t="shared" si="26"/>
        <v/>
      </c>
      <c r="L134" s="12" t="str">
        <f>IF(A134="","",'CNG Bi-Fuel Vehicles'!H134)</f>
        <v/>
      </c>
      <c r="M134" s="6" t="str">
        <f t="shared" si="27"/>
        <v/>
      </c>
      <c r="N134" s="12" t="str">
        <f>IF(A134="","",'CNG Vehicles'!E134)</f>
        <v/>
      </c>
      <c r="O134" s="6" t="str">
        <f t="shared" si="28"/>
        <v/>
      </c>
      <c r="P134" s="12" t="str">
        <f>IF(A134="","",'LPG Vehicles'!E134)</f>
        <v/>
      </c>
      <c r="Q134" s="6" t="str">
        <f t="shared" si="29"/>
        <v/>
      </c>
      <c r="R134" t="str">
        <f>IF(A134="","",'Diesel Hybrid Vehicles'!E134)</f>
        <v/>
      </c>
      <c r="S134" s="6" t="str">
        <f t="shared" si="30"/>
        <v/>
      </c>
      <c r="T134" s="12" t="str">
        <f t="shared" si="31"/>
        <v/>
      </c>
      <c r="U134" t="str">
        <f t="shared" si="32"/>
        <v/>
      </c>
    </row>
    <row r="135" spans="1:21" x14ac:dyDescent="0.3">
      <c r="A135" t="str">
        <f>IF(A134&gt;=Assumptions!$B$7,"",'Emission Assumption Summary'!A134+1)</f>
        <v/>
      </c>
      <c r="B135" s="12" t="str">
        <f>IF(A135="","",'Gas Vehicles'!F135)</f>
        <v/>
      </c>
      <c r="C135" s="6" t="str">
        <f t="shared" si="22"/>
        <v/>
      </c>
      <c r="D135" s="12" t="str">
        <f>IF(A135="","",'Diesel Vehicles'!F135)</f>
        <v/>
      </c>
      <c r="E135" s="6" t="str">
        <f t="shared" si="23"/>
        <v/>
      </c>
      <c r="F135" s="12" t="str">
        <f>IF(A135="","",'Ethanol Vehicles'!E135)</f>
        <v/>
      </c>
      <c r="G135" s="6" t="str">
        <f t="shared" si="24"/>
        <v/>
      </c>
      <c r="H135" s="12" t="str">
        <f>IF(A135="","",'Gasoline Hybrid Vehicles'!E135)</f>
        <v/>
      </c>
      <c r="I135" s="6" t="str">
        <f t="shared" si="25"/>
        <v/>
      </c>
      <c r="J135" s="12" t="str">
        <f>IF(A135="","",'LPG Bi-Fuel Vehicles'!H135)</f>
        <v/>
      </c>
      <c r="K135" s="6" t="str">
        <f t="shared" si="26"/>
        <v/>
      </c>
      <c r="L135" s="12" t="str">
        <f>IF(A135="","",'CNG Bi-Fuel Vehicles'!H135)</f>
        <v/>
      </c>
      <c r="M135" s="6" t="str">
        <f t="shared" si="27"/>
        <v/>
      </c>
      <c r="N135" s="12" t="str">
        <f>IF(A135="","",'CNG Vehicles'!E135)</f>
        <v/>
      </c>
      <c r="O135" s="6" t="str">
        <f t="shared" si="28"/>
        <v/>
      </c>
      <c r="P135" s="12" t="str">
        <f>IF(A135="","",'LPG Vehicles'!E135)</f>
        <v/>
      </c>
      <c r="Q135" s="6" t="str">
        <f t="shared" si="29"/>
        <v/>
      </c>
      <c r="R135" t="str">
        <f>IF(A135="","",'Diesel Hybrid Vehicles'!E135)</f>
        <v/>
      </c>
      <c r="S135" s="6" t="str">
        <f t="shared" si="30"/>
        <v/>
      </c>
      <c r="T135" s="12" t="str">
        <f t="shared" si="31"/>
        <v/>
      </c>
      <c r="U135" t="str">
        <f t="shared" si="32"/>
        <v/>
      </c>
    </row>
    <row r="136" spans="1:21" x14ac:dyDescent="0.3">
      <c r="A136" t="str">
        <f>IF(A135&gt;=Assumptions!$B$7,"",'Emission Assumption Summary'!A135+1)</f>
        <v/>
      </c>
      <c r="B136" s="12" t="str">
        <f>IF(A136="","",'Gas Vehicles'!F136)</f>
        <v/>
      </c>
      <c r="C136" s="6" t="str">
        <f t="shared" si="22"/>
        <v/>
      </c>
      <c r="D136" s="12" t="str">
        <f>IF(A136="","",'Diesel Vehicles'!F136)</f>
        <v/>
      </c>
      <c r="E136" s="6" t="str">
        <f t="shared" si="23"/>
        <v/>
      </c>
      <c r="F136" s="12" t="str">
        <f>IF(A136="","",'Ethanol Vehicles'!E136)</f>
        <v/>
      </c>
      <c r="G136" s="6" t="str">
        <f t="shared" si="24"/>
        <v/>
      </c>
      <c r="H136" s="12" t="str">
        <f>IF(A136="","",'Gasoline Hybrid Vehicles'!E136)</f>
        <v/>
      </c>
      <c r="I136" s="6" t="str">
        <f t="shared" si="25"/>
        <v/>
      </c>
      <c r="J136" s="12" t="str">
        <f>IF(A136="","",'LPG Bi-Fuel Vehicles'!H136)</f>
        <v/>
      </c>
      <c r="K136" s="6" t="str">
        <f t="shared" si="26"/>
        <v/>
      </c>
      <c r="L136" s="12" t="str">
        <f>IF(A136="","",'CNG Bi-Fuel Vehicles'!H136)</f>
        <v/>
      </c>
      <c r="M136" s="6" t="str">
        <f t="shared" si="27"/>
        <v/>
      </c>
      <c r="N136" s="12" t="str">
        <f>IF(A136="","",'CNG Vehicles'!E136)</f>
        <v/>
      </c>
      <c r="O136" s="6" t="str">
        <f t="shared" si="28"/>
        <v/>
      </c>
      <c r="P136" s="12" t="str">
        <f>IF(A136="","",'LPG Vehicles'!E136)</f>
        <v/>
      </c>
      <c r="Q136" s="6" t="str">
        <f t="shared" si="29"/>
        <v/>
      </c>
      <c r="R136" t="str">
        <f>IF(A136="","",'Diesel Hybrid Vehicles'!E136)</f>
        <v/>
      </c>
      <c r="S136" s="6" t="str">
        <f t="shared" si="30"/>
        <v/>
      </c>
      <c r="T136" s="12" t="str">
        <f t="shared" si="31"/>
        <v/>
      </c>
      <c r="U136" t="str">
        <f t="shared" si="32"/>
        <v/>
      </c>
    </row>
    <row r="137" spans="1:21" x14ac:dyDescent="0.3">
      <c r="A137" t="str">
        <f>IF(A136&gt;=Assumptions!$B$7,"",'Emission Assumption Summary'!A136+1)</f>
        <v/>
      </c>
      <c r="B137" s="12" t="str">
        <f>IF(A137="","",'Gas Vehicles'!F137)</f>
        <v/>
      </c>
      <c r="C137" s="6" t="str">
        <f t="shared" si="22"/>
        <v/>
      </c>
      <c r="D137" s="12" t="str">
        <f>IF(A137="","",'Diesel Vehicles'!F137)</f>
        <v/>
      </c>
      <c r="E137" s="6" t="str">
        <f t="shared" si="23"/>
        <v/>
      </c>
      <c r="F137" s="12" t="str">
        <f>IF(A137="","",'Ethanol Vehicles'!E137)</f>
        <v/>
      </c>
      <c r="G137" s="6" t="str">
        <f t="shared" si="24"/>
        <v/>
      </c>
      <c r="H137" s="12" t="str">
        <f>IF(A137="","",'Gasoline Hybrid Vehicles'!E137)</f>
        <v/>
      </c>
      <c r="I137" s="6" t="str">
        <f t="shared" si="25"/>
        <v/>
      </c>
      <c r="J137" s="12" t="str">
        <f>IF(A137="","",'LPG Bi-Fuel Vehicles'!H137)</f>
        <v/>
      </c>
      <c r="K137" s="6" t="str">
        <f t="shared" si="26"/>
        <v/>
      </c>
      <c r="L137" s="12" t="str">
        <f>IF(A137="","",'CNG Bi-Fuel Vehicles'!H137)</f>
        <v/>
      </c>
      <c r="M137" s="6" t="str">
        <f t="shared" si="27"/>
        <v/>
      </c>
      <c r="N137" s="12" t="str">
        <f>IF(A137="","",'CNG Vehicles'!E137)</f>
        <v/>
      </c>
      <c r="O137" s="6" t="str">
        <f t="shared" si="28"/>
        <v/>
      </c>
      <c r="P137" s="12" t="str">
        <f>IF(A137="","",'LPG Vehicles'!E137)</f>
        <v/>
      </c>
      <c r="Q137" s="6" t="str">
        <f t="shared" si="29"/>
        <v/>
      </c>
      <c r="R137" t="str">
        <f>IF(A137="","",'Diesel Hybrid Vehicles'!E137)</f>
        <v/>
      </c>
      <c r="S137" s="6" t="str">
        <f t="shared" si="30"/>
        <v/>
      </c>
      <c r="T137" s="12" t="str">
        <f t="shared" si="31"/>
        <v/>
      </c>
      <c r="U137" t="str">
        <f t="shared" si="32"/>
        <v/>
      </c>
    </row>
    <row r="138" spans="1:21" x14ac:dyDescent="0.3">
      <c r="A138" t="str">
        <f>IF(A137&gt;=Assumptions!$B$7,"",'Emission Assumption Summary'!A137+1)</f>
        <v/>
      </c>
      <c r="B138" s="12" t="str">
        <f>IF(A138="","",'Gas Vehicles'!F138)</f>
        <v/>
      </c>
      <c r="C138" s="6" t="str">
        <f t="shared" si="22"/>
        <v/>
      </c>
      <c r="D138" s="12" t="str">
        <f>IF(A138="","",'Diesel Vehicles'!F138)</f>
        <v/>
      </c>
      <c r="E138" s="6" t="str">
        <f t="shared" si="23"/>
        <v/>
      </c>
      <c r="F138" s="12" t="str">
        <f>IF(A138="","",'Ethanol Vehicles'!E138)</f>
        <v/>
      </c>
      <c r="G138" s="6" t="str">
        <f t="shared" si="24"/>
        <v/>
      </c>
      <c r="H138" s="12" t="str">
        <f>IF(A138="","",'Gasoline Hybrid Vehicles'!E138)</f>
        <v/>
      </c>
      <c r="I138" s="6" t="str">
        <f t="shared" si="25"/>
        <v/>
      </c>
      <c r="J138" s="12" t="str">
        <f>IF(A138="","",'LPG Bi-Fuel Vehicles'!H138)</f>
        <v/>
      </c>
      <c r="K138" s="6" t="str">
        <f t="shared" si="26"/>
        <v/>
      </c>
      <c r="L138" s="12" t="str">
        <f>IF(A138="","",'CNG Bi-Fuel Vehicles'!H138)</f>
        <v/>
      </c>
      <c r="M138" s="6" t="str">
        <f t="shared" si="27"/>
        <v/>
      </c>
      <c r="N138" s="12" t="str">
        <f>IF(A138="","",'CNG Vehicles'!E138)</f>
        <v/>
      </c>
      <c r="O138" s="6" t="str">
        <f t="shared" si="28"/>
        <v/>
      </c>
      <c r="P138" s="12" t="str">
        <f>IF(A138="","",'LPG Vehicles'!E138)</f>
        <v/>
      </c>
      <c r="Q138" s="6" t="str">
        <f t="shared" si="29"/>
        <v/>
      </c>
      <c r="R138" t="str">
        <f>IF(A138="","",'Diesel Hybrid Vehicles'!E138)</f>
        <v/>
      </c>
      <c r="S138" s="6" t="str">
        <f t="shared" si="30"/>
        <v/>
      </c>
      <c r="T138" s="12" t="str">
        <f t="shared" si="31"/>
        <v/>
      </c>
      <c r="U138" t="str">
        <f t="shared" si="32"/>
        <v/>
      </c>
    </row>
    <row r="139" spans="1:21" x14ac:dyDescent="0.3">
      <c r="A139" t="str">
        <f>IF(A138&gt;=Assumptions!$B$7,"",'Emission Assumption Summary'!A138+1)</f>
        <v/>
      </c>
      <c r="B139" s="12" t="str">
        <f>IF(A139="","",'Gas Vehicles'!F139)</f>
        <v/>
      </c>
      <c r="C139" s="6" t="str">
        <f t="shared" si="22"/>
        <v/>
      </c>
      <c r="D139" s="12" t="str">
        <f>IF(A139="","",'Diesel Vehicles'!F139)</f>
        <v/>
      </c>
      <c r="E139" s="6" t="str">
        <f t="shared" si="23"/>
        <v/>
      </c>
      <c r="F139" s="12" t="str">
        <f>IF(A139="","",'Ethanol Vehicles'!E139)</f>
        <v/>
      </c>
      <c r="G139" s="6" t="str">
        <f t="shared" si="24"/>
        <v/>
      </c>
      <c r="H139" s="12" t="str">
        <f>IF(A139="","",'Gasoline Hybrid Vehicles'!E139)</f>
        <v/>
      </c>
      <c r="I139" s="6" t="str">
        <f t="shared" si="25"/>
        <v/>
      </c>
      <c r="J139" s="12" t="str">
        <f>IF(A139="","",'LPG Bi-Fuel Vehicles'!H139)</f>
        <v/>
      </c>
      <c r="K139" s="6" t="str">
        <f t="shared" si="26"/>
        <v/>
      </c>
      <c r="L139" s="12" t="str">
        <f>IF(A139="","",'CNG Bi-Fuel Vehicles'!H139)</f>
        <v/>
      </c>
      <c r="M139" s="6" t="str">
        <f t="shared" si="27"/>
        <v/>
      </c>
      <c r="N139" s="12" t="str">
        <f>IF(A139="","",'CNG Vehicles'!E139)</f>
        <v/>
      </c>
      <c r="O139" s="6" t="str">
        <f t="shared" si="28"/>
        <v/>
      </c>
      <c r="P139" s="12" t="str">
        <f>IF(A139="","",'LPG Vehicles'!E139)</f>
        <v/>
      </c>
      <c r="Q139" s="6" t="str">
        <f t="shared" si="29"/>
        <v/>
      </c>
      <c r="R139" t="str">
        <f>IF(A139="","",'Diesel Hybrid Vehicles'!E139)</f>
        <v/>
      </c>
      <c r="S139" s="6" t="str">
        <f t="shared" si="30"/>
        <v/>
      </c>
      <c r="T139" s="12" t="str">
        <f t="shared" si="31"/>
        <v/>
      </c>
      <c r="U139" t="str">
        <f t="shared" si="32"/>
        <v/>
      </c>
    </row>
    <row r="140" spans="1:21" x14ac:dyDescent="0.3">
      <c r="A140" t="str">
        <f>IF(A139&gt;=Assumptions!$B$7,"",'Emission Assumption Summary'!A139+1)</f>
        <v/>
      </c>
      <c r="B140" s="12" t="str">
        <f>IF(A140="","",'Gas Vehicles'!F140)</f>
        <v/>
      </c>
      <c r="C140" s="6" t="str">
        <f t="shared" si="22"/>
        <v/>
      </c>
      <c r="D140" s="12" t="str">
        <f>IF(A140="","",'Diesel Vehicles'!F140)</f>
        <v/>
      </c>
      <c r="E140" s="6" t="str">
        <f t="shared" si="23"/>
        <v/>
      </c>
      <c r="F140" s="12" t="str">
        <f>IF(A140="","",'Ethanol Vehicles'!E140)</f>
        <v/>
      </c>
      <c r="G140" s="6" t="str">
        <f t="shared" si="24"/>
        <v/>
      </c>
      <c r="H140" s="12" t="str">
        <f>IF(A140="","",'Gasoline Hybrid Vehicles'!E140)</f>
        <v/>
      </c>
      <c r="I140" s="6" t="str">
        <f t="shared" si="25"/>
        <v/>
      </c>
      <c r="J140" s="12" t="str">
        <f>IF(A140="","",'LPG Bi-Fuel Vehicles'!H140)</f>
        <v/>
      </c>
      <c r="K140" s="6" t="str">
        <f t="shared" si="26"/>
        <v/>
      </c>
      <c r="L140" s="12" t="str">
        <f>IF(A140="","",'CNG Bi-Fuel Vehicles'!H140)</f>
        <v/>
      </c>
      <c r="M140" s="6" t="str">
        <f t="shared" si="27"/>
        <v/>
      </c>
      <c r="N140" s="12" t="str">
        <f>IF(A140="","",'CNG Vehicles'!E140)</f>
        <v/>
      </c>
      <c r="O140" s="6" t="str">
        <f t="shared" si="28"/>
        <v/>
      </c>
      <c r="P140" s="12" t="str">
        <f>IF(A140="","",'LPG Vehicles'!E140)</f>
        <v/>
      </c>
      <c r="Q140" s="6" t="str">
        <f t="shared" si="29"/>
        <v/>
      </c>
      <c r="R140" t="str">
        <f>IF(A140="","",'Diesel Hybrid Vehicles'!E140)</f>
        <v/>
      </c>
      <c r="S140" s="6" t="str">
        <f t="shared" si="30"/>
        <v/>
      </c>
      <c r="T140" s="12" t="str">
        <f t="shared" si="31"/>
        <v/>
      </c>
      <c r="U140" t="str">
        <f t="shared" si="32"/>
        <v/>
      </c>
    </row>
    <row r="141" spans="1:21" x14ac:dyDescent="0.3">
      <c r="A141" t="str">
        <f>IF(A140&gt;=Assumptions!$B$7,"",'Emission Assumption Summary'!A140+1)</f>
        <v/>
      </c>
      <c r="B141" s="12" t="str">
        <f>IF(A141="","",'Gas Vehicles'!F141)</f>
        <v/>
      </c>
      <c r="C141" s="6" t="str">
        <f t="shared" si="22"/>
        <v/>
      </c>
      <c r="D141" s="12" t="str">
        <f>IF(A141="","",'Diesel Vehicles'!F141)</f>
        <v/>
      </c>
      <c r="E141" s="6" t="str">
        <f t="shared" si="23"/>
        <v/>
      </c>
      <c r="F141" s="12" t="str">
        <f>IF(A141="","",'Ethanol Vehicles'!E141)</f>
        <v/>
      </c>
      <c r="G141" s="6" t="str">
        <f t="shared" si="24"/>
        <v/>
      </c>
      <c r="H141" s="12" t="str">
        <f>IF(A141="","",'Gasoline Hybrid Vehicles'!E141)</f>
        <v/>
      </c>
      <c r="I141" s="6" t="str">
        <f t="shared" si="25"/>
        <v/>
      </c>
      <c r="J141" s="12" t="str">
        <f>IF(A141="","",'LPG Bi-Fuel Vehicles'!H141)</f>
        <v/>
      </c>
      <c r="K141" s="6" t="str">
        <f t="shared" si="26"/>
        <v/>
      </c>
      <c r="L141" s="12" t="str">
        <f>IF(A141="","",'CNG Bi-Fuel Vehicles'!H141)</f>
        <v/>
      </c>
      <c r="M141" s="6" t="str">
        <f t="shared" si="27"/>
        <v/>
      </c>
      <c r="N141" s="12" t="str">
        <f>IF(A141="","",'CNG Vehicles'!E141)</f>
        <v/>
      </c>
      <c r="O141" s="6" t="str">
        <f t="shared" si="28"/>
        <v/>
      </c>
      <c r="P141" s="12" t="str">
        <f>IF(A141="","",'LPG Vehicles'!E141)</f>
        <v/>
      </c>
      <c r="Q141" s="6" t="str">
        <f t="shared" si="29"/>
        <v/>
      </c>
      <c r="R141" t="str">
        <f>IF(A141="","",'Diesel Hybrid Vehicles'!E141)</f>
        <v/>
      </c>
      <c r="S141" s="6" t="str">
        <f t="shared" si="30"/>
        <v/>
      </c>
      <c r="T141" s="12" t="str">
        <f t="shared" si="31"/>
        <v/>
      </c>
      <c r="U141" t="str">
        <f t="shared" si="32"/>
        <v/>
      </c>
    </row>
    <row r="142" spans="1:21" x14ac:dyDescent="0.3">
      <c r="A142" t="str">
        <f>IF(A141&gt;=Assumptions!$B$7,"",'Emission Assumption Summary'!A141+1)</f>
        <v/>
      </c>
      <c r="B142" s="12" t="str">
        <f>IF(A142="","",'Gas Vehicles'!F142)</f>
        <v/>
      </c>
      <c r="C142" s="6" t="str">
        <f t="shared" si="22"/>
        <v/>
      </c>
      <c r="D142" s="12" t="str">
        <f>IF(A142="","",'Diesel Vehicles'!F142)</f>
        <v/>
      </c>
      <c r="E142" s="6" t="str">
        <f t="shared" si="23"/>
        <v/>
      </c>
      <c r="F142" s="12" t="str">
        <f>IF(A142="","",'Ethanol Vehicles'!E142)</f>
        <v/>
      </c>
      <c r="G142" s="6" t="str">
        <f t="shared" si="24"/>
        <v/>
      </c>
      <c r="H142" s="12" t="str">
        <f>IF(A142="","",'Gasoline Hybrid Vehicles'!E142)</f>
        <v/>
      </c>
      <c r="I142" s="6" t="str">
        <f t="shared" si="25"/>
        <v/>
      </c>
      <c r="J142" s="12" t="str">
        <f>IF(A142="","",'LPG Bi-Fuel Vehicles'!H142)</f>
        <v/>
      </c>
      <c r="K142" s="6" t="str">
        <f t="shared" si="26"/>
        <v/>
      </c>
      <c r="L142" s="12" t="str">
        <f>IF(A142="","",'CNG Bi-Fuel Vehicles'!H142)</f>
        <v/>
      </c>
      <c r="M142" s="6" t="str">
        <f t="shared" si="27"/>
        <v/>
      </c>
      <c r="N142" s="12" t="str">
        <f>IF(A142="","",'CNG Vehicles'!E142)</f>
        <v/>
      </c>
      <c r="O142" s="6" t="str">
        <f t="shared" si="28"/>
        <v/>
      </c>
      <c r="P142" s="12" t="str">
        <f>IF(A142="","",'LPG Vehicles'!E142)</f>
        <v/>
      </c>
      <c r="Q142" s="6" t="str">
        <f t="shared" si="29"/>
        <v/>
      </c>
      <c r="R142" t="str">
        <f>IF(A142="","",'Diesel Hybrid Vehicles'!E142)</f>
        <v/>
      </c>
      <c r="S142" s="6" t="str">
        <f t="shared" si="30"/>
        <v/>
      </c>
      <c r="T142" s="12" t="str">
        <f t="shared" si="31"/>
        <v/>
      </c>
      <c r="U142" t="str">
        <f t="shared" si="32"/>
        <v/>
      </c>
    </row>
    <row r="143" spans="1:21" x14ac:dyDescent="0.3">
      <c r="A143" t="str">
        <f>IF(A142&gt;=Assumptions!$B$7,"",'Emission Assumption Summary'!A142+1)</f>
        <v/>
      </c>
      <c r="B143" s="12" t="str">
        <f>IF(A143="","",'Gas Vehicles'!F143)</f>
        <v/>
      </c>
      <c r="C143" s="6" t="str">
        <f t="shared" si="22"/>
        <v/>
      </c>
      <c r="D143" s="12" t="str">
        <f>IF(A143="","",'Diesel Vehicles'!F143)</f>
        <v/>
      </c>
      <c r="E143" s="6" t="str">
        <f t="shared" si="23"/>
        <v/>
      </c>
      <c r="F143" s="12" t="str">
        <f>IF(A143="","",'Ethanol Vehicles'!E143)</f>
        <v/>
      </c>
      <c r="G143" s="6" t="str">
        <f t="shared" si="24"/>
        <v/>
      </c>
      <c r="H143" s="12" t="str">
        <f>IF(A143="","",'Gasoline Hybrid Vehicles'!E143)</f>
        <v/>
      </c>
      <c r="I143" s="6" t="str">
        <f t="shared" si="25"/>
        <v/>
      </c>
      <c r="J143" s="12" t="str">
        <f>IF(A143="","",'LPG Bi-Fuel Vehicles'!H143)</f>
        <v/>
      </c>
      <c r="K143" s="6" t="str">
        <f t="shared" si="26"/>
        <v/>
      </c>
      <c r="L143" s="12" t="str">
        <f>IF(A143="","",'CNG Bi-Fuel Vehicles'!H143)</f>
        <v/>
      </c>
      <c r="M143" s="6" t="str">
        <f t="shared" si="27"/>
        <v/>
      </c>
      <c r="N143" s="12" t="str">
        <f>IF(A143="","",'CNG Vehicles'!E143)</f>
        <v/>
      </c>
      <c r="O143" s="6" t="str">
        <f t="shared" si="28"/>
        <v/>
      </c>
      <c r="P143" s="12" t="str">
        <f>IF(A143="","",'LPG Vehicles'!E143)</f>
        <v/>
      </c>
      <c r="Q143" s="6" t="str">
        <f t="shared" si="29"/>
        <v/>
      </c>
      <c r="R143" t="str">
        <f>IF(A143="","",'Diesel Hybrid Vehicles'!E143)</f>
        <v/>
      </c>
      <c r="S143" s="6" t="str">
        <f t="shared" si="30"/>
        <v/>
      </c>
      <c r="T143" s="12" t="str">
        <f t="shared" si="31"/>
        <v/>
      </c>
      <c r="U143" t="str">
        <f t="shared" si="32"/>
        <v/>
      </c>
    </row>
    <row r="144" spans="1:21" x14ac:dyDescent="0.3">
      <c r="A144" t="str">
        <f>IF(A143&gt;=Assumptions!$B$7,"",'Emission Assumption Summary'!A143+1)</f>
        <v/>
      </c>
      <c r="B144" s="12" t="str">
        <f>IF(A144="","",'Gas Vehicles'!F144)</f>
        <v/>
      </c>
      <c r="C144" s="6" t="str">
        <f t="shared" si="22"/>
        <v/>
      </c>
      <c r="D144" s="12" t="str">
        <f>IF(A144="","",'Diesel Vehicles'!F144)</f>
        <v/>
      </c>
      <c r="E144" s="6" t="str">
        <f t="shared" si="23"/>
        <v/>
      </c>
      <c r="F144" s="12" t="str">
        <f>IF(A144="","",'Ethanol Vehicles'!E144)</f>
        <v/>
      </c>
      <c r="G144" s="6" t="str">
        <f t="shared" si="24"/>
        <v/>
      </c>
      <c r="H144" s="12" t="str">
        <f>IF(A144="","",'Gasoline Hybrid Vehicles'!E144)</f>
        <v/>
      </c>
      <c r="I144" s="6" t="str">
        <f t="shared" si="25"/>
        <v/>
      </c>
      <c r="J144" s="12" t="str">
        <f>IF(A144="","",'LPG Bi-Fuel Vehicles'!H144)</f>
        <v/>
      </c>
      <c r="K144" s="6" t="str">
        <f t="shared" si="26"/>
        <v/>
      </c>
      <c r="L144" s="12" t="str">
        <f>IF(A144="","",'CNG Bi-Fuel Vehicles'!H144)</f>
        <v/>
      </c>
      <c r="M144" s="6" t="str">
        <f t="shared" si="27"/>
        <v/>
      </c>
      <c r="N144" s="12" t="str">
        <f>IF(A144="","",'CNG Vehicles'!E144)</f>
        <v/>
      </c>
      <c r="O144" s="6" t="str">
        <f t="shared" si="28"/>
        <v/>
      </c>
      <c r="P144" s="12" t="str">
        <f>IF(A144="","",'LPG Vehicles'!E144)</f>
        <v/>
      </c>
      <c r="Q144" s="6" t="str">
        <f t="shared" si="29"/>
        <v/>
      </c>
      <c r="R144" t="str">
        <f>IF(A144="","",'Diesel Hybrid Vehicles'!E144)</f>
        <v/>
      </c>
      <c r="S144" s="6" t="str">
        <f t="shared" si="30"/>
        <v/>
      </c>
      <c r="T144" s="12" t="str">
        <f t="shared" si="31"/>
        <v/>
      </c>
      <c r="U144" t="str">
        <f t="shared" si="32"/>
        <v/>
      </c>
    </row>
    <row r="145" spans="1:21" x14ac:dyDescent="0.3">
      <c r="A145" t="str">
        <f>IF(A144&gt;=Assumptions!$B$7,"",'Emission Assumption Summary'!A144+1)</f>
        <v/>
      </c>
      <c r="B145" s="12" t="str">
        <f>IF(A145="","",'Gas Vehicles'!F145)</f>
        <v/>
      </c>
      <c r="C145" s="6" t="str">
        <f t="shared" si="22"/>
        <v/>
      </c>
      <c r="D145" s="12" t="str">
        <f>IF(A145="","",'Diesel Vehicles'!F145)</f>
        <v/>
      </c>
      <c r="E145" s="6" t="str">
        <f t="shared" si="23"/>
        <v/>
      </c>
      <c r="F145" s="12" t="str">
        <f>IF(A145="","",'Ethanol Vehicles'!E145)</f>
        <v/>
      </c>
      <c r="G145" s="6" t="str">
        <f t="shared" si="24"/>
        <v/>
      </c>
      <c r="H145" s="12" t="str">
        <f>IF(A145="","",'Gasoline Hybrid Vehicles'!E145)</f>
        <v/>
      </c>
      <c r="I145" s="6" t="str">
        <f t="shared" si="25"/>
        <v/>
      </c>
      <c r="J145" s="12" t="str">
        <f>IF(A145="","",'LPG Bi-Fuel Vehicles'!H145)</f>
        <v/>
      </c>
      <c r="K145" s="6" t="str">
        <f t="shared" si="26"/>
        <v/>
      </c>
      <c r="L145" s="12" t="str">
        <f>IF(A145="","",'CNG Bi-Fuel Vehicles'!H145)</f>
        <v/>
      </c>
      <c r="M145" s="6" t="str">
        <f t="shared" si="27"/>
        <v/>
      </c>
      <c r="N145" s="12" t="str">
        <f>IF(A145="","",'CNG Vehicles'!E145)</f>
        <v/>
      </c>
      <c r="O145" s="6" t="str">
        <f t="shared" si="28"/>
        <v/>
      </c>
      <c r="P145" s="12" t="str">
        <f>IF(A145="","",'LPG Vehicles'!E145)</f>
        <v/>
      </c>
      <c r="Q145" s="6" t="str">
        <f t="shared" si="29"/>
        <v/>
      </c>
      <c r="R145" t="str">
        <f>IF(A145="","",'Diesel Hybrid Vehicles'!E145)</f>
        <v/>
      </c>
      <c r="S145" s="6" t="str">
        <f t="shared" si="30"/>
        <v/>
      </c>
      <c r="T145" s="12" t="str">
        <f t="shared" si="31"/>
        <v/>
      </c>
      <c r="U145" t="str">
        <f t="shared" si="32"/>
        <v/>
      </c>
    </row>
    <row r="146" spans="1:21" x14ac:dyDescent="0.3">
      <c r="A146" t="str">
        <f>IF(A145&gt;=Assumptions!$B$7,"",'Emission Assumption Summary'!A145+1)</f>
        <v/>
      </c>
      <c r="B146" s="12" t="str">
        <f>IF(A146="","",'Gas Vehicles'!F146)</f>
        <v/>
      </c>
      <c r="C146" s="6" t="str">
        <f t="shared" si="22"/>
        <v/>
      </c>
      <c r="D146" s="12" t="str">
        <f>IF(A146="","",'Diesel Vehicles'!F146)</f>
        <v/>
      </c>
      <c r="E146" s="6" t="str">
        <f t="shared" si="23"/>
        <v/>
      </c>
      <c r="F146" s="12" t="str">
        <f>IF(A146="","",'Ethanol Vehicles'!E146)</f>
        <v/>
      </c>
      <c r="G146" s="6" t="str">
        <f t="shared" si="24"/>
        <v/>
      </c>
      <c r="H146" s="12" t="str">
        <f>IF(A146="","",'Gasoline Hybrid Vehicles'!E146)</f>
        <v/>
      </c>
      <c r="I146" s="6" t="str">
        <f t="shared" si="25"/>
        <v/>
      </c>
      <c r="J146" s="12" t="str">
        <f>IF(A146="","",'LPG Bi-Fuel Vehicles'!H146)</f>
        <v/>
      </c>
      <c r="K146" s="6" t="str">
        <f t="shared" si="26"/>
        <v/>
      </c>
      <c r="L146" s="12" t="str">
        <f>IF(A146="","",'CNG Bi-Fuel Vehicles'!H146)</f>
        <v/>
      </c>
      <c r="M146" s="6" t="str">
        <f t="shared" si="27"/>
        <v/>
      </c>
      <c r="N146" s="12" t="str">
        <f>IF(A146="","",'CNG Vehicles'!E146)</f>
        <v/>
      </c>
      <c r="O146" s="6" t="str">
        <f t="shared" si="28"/>
        <v/>
      </c>
      <c r="P146" s="12" t="str">
        <f>IF(A146="","",'LPG Vehicles'!E146)</f>
        <v/>
      </c>
      <c r="Q146" s="6" t="str">
        <f t="shared" si="29"/>
        <v/>
      </c>
      <c r="R146" t="str">
        <f>IF(A146="","",'Diesel Hybrid Vehicles'!E146)</f>
        <v/>
      </c>
      <c r="S146" s="6" t="str">
        <f t="shared" si="30"/>
        <v/>
      </c>
      <c r="T146" s="12" t="str">
        <f t="shared" si="31"/>
        <v/>
      </c>
      <c r="U146" t="str">
        <f t="shared" si="32"/>
        <v/>
      </c>
    </row>
    <row r="147" spans="1:21" x14ac:dyDescent="0.3">
      <c r="A147" t="str">
        <f>IF(A146&gt;=Assumptions!$B$7,"",'Emission Assumption Summary'!A146+1)</f>
        <v/>
      </c>
      <c r="B147" s="12" t="str">
        <f>IF(A147="","",'Gas Vehicles'!F147)</f>
        <v/>
      </c>
      <c r="C147" s="6" t="str">
        <f t="shared" si="22"/>
        <v/>
      </c>
      <c r="D147" s="12" t="str">
        <f>IF(A147="","",'Diesel Vehicles'!F147)</f>
        <v/>
      </c>
      <c r="E147" s="6" t="str">
        <f t="shared" si="23"/>
        <v/>
      </c>
      <c r="F147" s="12" t="str">
        <f>IF(A147="","",'Ethanol Vehicles'!E147)</f>
        <v/>
      </c>
      <c r="G147" s="6" t="str">
        <f t="shared" si="24"/>
        <v/>
      </c>
      <c r="H147" s="12" t="str">
        <f>IF(A147="","",'Gasoline Hybrid Vehicles'!E147)</f>
        <v/>
      </c>
      <c r="I147" s="6" t="str">
        <f t="shared" si="25"/>
        <v/>
      </c>
      <c r="J147" s="12" t="str">
        <f>IF(A147="","",'LPG Bi-Fuel Vehicles'!H147)</f>
        <v/>
      </c>
      <c r="K147" s="6" t="str">
        <f t="shared" si="26"/>
        <v/>
      </c>
      <c r="L147" s="12" t="str">
        <f>IF(A147="","",'CNG Bi-Fuel Vehicles'!H147)</f>
        <v/>
      </c>
      <c r="M147" s="6" t="str">
        <f t="shared" si="27"/>
        <v/>
      </c>
      <c r="N147" s="12" t="str">
        <f>IF(A147="","",'CNG Vehicles'!E147)</f>
        <v/>
      </c>
      <c r="O147" s="6" t="str">
        <f t="shared" si="28"/>
        <v/>
      </c>
      <c r="P147" s="12" t="str">
        <f>IF(A147="","",'LPG Vehicles'!E147)</f>
        <v/>
      </c>
      <c r="Q147" s="6" t="str">
        <f t="shared" si="29"/>
        <v/>
      </c>
      <c r="R147" t="str">
        <f>IF(A147="","",'Diesel Hybrid Vehicles'!E147)</f>
        <v/>
      </c>
      <c r="S147" s="6" t="str">
        <f t="shared" si="30"/>
        <v/>
      </c>
      <c r="T147" s="12" t="str">
        <f t="shared" si="31"/>
        <v/>
      </c>
      <c r="U147" t="str">
        <f t="shared" si="32"/>
        <v/>
      </c>
    </row>
    <row r="148" spans="1:21" x14ac:dyDescent="0.3">
      <c r="A148" t="str">
        <f>IF(A147&gt;=Assumptions!$B$7,"",'Emission Assumption Summary'!A147+1)</f>
        <v/>
      </c>
      <c r="B148" s="12" t="str">
        <f>IF(A148="","",'Gas Vehicles'!F148)</f>
        <v/>
      </c>
      <c r="C148" s="6" t="str">
        <f t="shared" si="22"/>
        <v/>
      </c>
      <c r="D148" s="12" t="str">
        <f>IF(A148="","",'Diesel Vehicles'!F148)</f>
        <v/>
      </c>
      <c r="E148" s="6" t="str">
        <f t="shared" si="23"/>
        <v/>
      </c>
      <c r="F148" s="12" t="str">
        <f>IF(A148="","",'Ethanol Vehicles'!E148)</f>
        <v/>
      </c>
      <c r="G148" s="6" t="str">
        <f t="shared" si="24"/>
        <v/>
      </c>
      <c r="H148" s="12" t="str">
        <f>IF(A148="","",'Gasoline Hybrid Vehicles'!E148)</f>
        <v/>
      </c>
      <c r="I148" s="6" t="str">
        <f t="shared" si="25"/>
        <v/>
      </c>
      <c r="J148" s="12" t="str">
        <f>IF(A148="","",'LPG Bi-Fuel Vehicles'!H148)</f>
        <v/>
      </c>
      <c r="K148" s="6" t="str">
        <f t="shared" si="26"/>
        <v/>
      </c>
      <c r="L148" s="12" t="str">
        <f>IF(A148="","",'CNG Bi-Fuel Vehicles'!H148)</f>
        <v/>
      </c>
      <c r="M148" s="6" t="str">
        <f t="shared" si="27"/>
        <v/>
      </c>
      <c r="N148" s="12" t="str">
        <f>IF(A148="","",'CNG Vehicles'!E148)</f>
        <v/>
      </c>
      <c r="O148" s="6" t="str">
        <f t="shared" si="28"/>
        <v/>
      </c>
      <c r="P148" s="12" t="str">
        <f>IF(A148="","",'LPG Vehicles'!E148)</f>
        <v/>
      </c>
      <c r="Q148" s="6" t="str">
        <f t="shared" si="29"/>
        <v/>
      </c>
      <c r="R148" t="str">
        <f>IF(A148="","",'Diesel Hybrid Vehicles'!E148)</f>
        <v/>
      </c>
      <c r="S148" s="6" t="str">
        <f t="shared" si="30"/>
        <v/>
      </c>
      <c r="T148" s="12" t="str">
        <f t="shared" si="31"/>
        <v/>
      </c>
      <c r="U148" t="str">
        <f t="shared" si="32"/>
        <v/>
      </c>
    </row>
    <row r="149" spans="1:21" x14ac:dyDescent="0.3">
      <c r="A149" t="str">
        <f>IF(A148&gt;=Assumptions!$B$7,"",'Emission Assumption Summary'!A148+1)</f>
        <v/>
      </c>
      <c r="B149" s="12" t="str">
        <f>IF(A149="","",'Gas Vehicles'!F149)</f>
        <v/>
      </c>
      <c r="C149" s="6" t="str">
        <f t="shared" si="22"/>
        <v/>
      </c>
      <c r="D149" s="12" t="str">
        <f>IF(A149="","",'Diesel Vehicles'!F149)</f>
        <v/>
      </c>
      <c r="E149" s="6" t="str">
        <f t="shared" si="23"/>
        <v/>
      </c>
      <c r="F149" s="12" t="str">
        <f>IF(A149="","",'Ethanol Vehicles'!E149)</f>
        <v/>
      </c>
      <c r="G149" s="6" t="str">
        <f t="shared" si="24"/>
        <v/>
      </c>
      <c r="H149" s="12" t="str">
        <f>IF(A149="","",'Gasoline Hybrid Vehicles'!E149)</f>
        <v/>
      </c>
      <c r="I149" s="6" t="str">
        <f t="shared" si="25"/>
        <v/>
      </c>
      <c r="J149" s="12" t="str">
        <f>IF(A149="","",'LPG Bi-Fuel Vehicles'!H149)</f>
        <v/>
      </c>
      <c r="K149" s="6" t="str">
        <f t="shared" si="26"/>
        <v/>
      </c>
      <c r="L149" s="12" t="str">
        <f>IF(A149="","",'CNG Bi-Fuel Vehicles'!H149)</f>
        <v/>
      </c>
      <c r="M149" s="6" t="str">
        <f t="shared" si="27"/>
        <v/>
      </c>
      <c r="N149" s="12" t="str">
        <f>IF(A149="","",'CNG Vehicles'!E149)</f>
        <v/>
      </c>
      <c r="O149" s="6" t="str">
        <f t="shared" si="28"/>
        <v/>
      </c>
      <c r="P149" s="12" t="str">
        <f>IF(A149="","",'LPG Vehicles'!E149)</f>
        <v/>
      </c>
      <c r="Q149" s="6" t="str">
        <f t="shared" si="29"/>
        <v/>
      </c>
      <c r="R149" t="str">
        <f>IF(A149="","",'Diesel Hybrid Vehicles'!E149)</f>
        <v/>
      </c>
      <c r="S149" s="6" t="str">
        <f t="shared" si="30"/>
        <v/>
      </c>
      <c r="T149" s="12" t="str">
        <f t="shared" si="31"/>
        <v/>
      </c>
      <c r="U149" t="str">
        <f t="shared" si="32"/>
        <v/>
      </c>
    </row>
    <row r="150" spans="1:21" x14ac:dyDescent="0.3">
      <c r="A150" t="str">
        <f>IF(A149&gt;=Assumptions!$B$7,"",'Emission Assumption Summary'!A149+1)</f>
        <v/>
      </c>
      <c r="B150" s="12" t="str">
        <f>IF(A150="","",'Gas Vehicles'!F150)</f>
        <v/>
      </c>
      <c r="C150" s="6" t="str">
        <f t="shared" si="22"/>
        <v/>
      </c>
      <c r="D150" s="12" t="str">
        <f>IF(A150="","",'Diesel Vehicles'!F150)</f>
        <v/>
      </c>
      <c r="E150" s="6" t="str">
        <f t="shared" si="23"/>
        <v/>
      </c>
      <c r="F150" s="12" t="str">
        <f>IF(A150="","",'Ethanol Vehicles'!E150)</f>
        <v/>
      </c>
      <c r="G150" s="6" t="str">
        <f t="shared" si="24"/>
        <v/>
      </c>
      <c r="H150" s="12" t="str">
        <f>IF(A150="","",'Gasoline Hybrid Vehicles'!E150)</f>
        <v/>
      </c>
      <c r="I150" s="6" t="str">
        <f t="shared" si="25"/>
        <v/>
      </c>
      <c r="J150" s="12" t="str">
        <f>IF(A150="","",'LPG Bi-Fuel Vehicles'!H150)</f>
        <v/>
      </c>
      <c r="K150" s="6" t="str">
        <f t="shared" si="26"/>
        <v/>
      </c>
      <c r="L150" s="12" t="str">
        <f>IF(A150="","",'CNG Bi-Fuel Vehicles'!H150)</f>
        <v/>
      </c>
      <c r="M150" s="6" t="str">
        <f t="shared" si="27"/>
        <v/>
      </c>
      <c r="N150" s="12" t="str">
        <f>IF(A150="","",'CNG Vehicles'!E150)</f>
        <v/>
      </c>
      <c r="O150" s="6" t="str">
        <f t="shared" si="28"/>
        <v/>
      </c>
      <c r="P150" s="12" t="str">
        <f>IF(A150="","",'LPG Vehicles'!E150)</f>
        <v/>
      </c>
      <c r="Q150" s="6" t="str">
        <f t="shared" si="29"/>
        <v/>
      </c>
      <c r="R150" t="str">
        <f>IF(A150="","",'Diesel Hybrid Vehicles'!E150)</f>
        <v/>
      </c>
      <c r="S150" s="6" t="str">
        <f t="shared" si="30"/>
        <v/>
      </c>
      <c r="T150" s="12" t="str">
        <f t="shared" si="31"/>
        <v/>
      </c>
      <c r="U150" t="str">
        <f t="shared" si="32"/>
        <v/>
      </c>
    </row>
    <row r="151" spans="1:21" x14ac:dyDescent="0.3">
      <c r="A151" t="str">
        <f>IF(A150&gt;=Assumptions!$B$7,"",'Emission Assumption Summary'!A150+1)</f>
        <v/>
      </c>
      <c r="B151" s="12" t="str">
        <f>IF(A151="","",'Gas Vehicles'!F151)</f>
        <v/>
      </c>
      <c r="C151" s="6" t="str">
        <f t="shared" si="22"/>
        <v/>
      </c>
      <c r="D151" s="12" t="str">
        <f>IF(A151="","",'Diesel Vehicles'!F151)</f>
        <v/>
      </c>
      <c r="E151" s="6" t="str">
        <f t="shared" si="23"/>
        <v/>
      </c>
      <c r="F151" s="12" t="str">
        <f>IF(A151="","",'Ethanol Vehicles'!E151)</f>
        <v/>
      </c>
      <c r="G151" s="6" t="str">
        <f t="shared" si="24"/>
        <v/>
      </c>
      <c r="H151" s="12" t="str">
        <f>IF(A151="","",'Gasoline Hybrid Vehicles'!E151)</f>
        <v/>
      </c>
      <c r="I151" s="6" t="str">
        <f t="shared" si="25"/>
        <v/>
      </c>
      <c r="J151" s="12" t="str">
        <f>IF(A151="","",'LPG Bi-Fuel Vehicles'!H151)</f>
        <v/>
      </c>
      <c r="K151" s="6" t="str">
        <f t="shared" si="26"/>
        <v/>
      </c>
      <c r="L151" s="12" t="str">
        <f>IF(A151="","",'CNG Bi-Fuel Vehicles'!H151)</f>
        <v/>
      </c>
      <c r="M151" s="6" t="str">
        <f t="shared" si="27"/>
        <v/>
      </c>
      <c r="N151" s="12" t="str">
        <f>IF(A151="","",'CNG Vehicles'!E151)</f>
        <v/>
      </c>
      <c r="O151" s="6" t="str">
        <f t="shared" si="28"/>
        <v/>
      </c>
      <c r="P151" s="12" t="str">
        <f>IF(A151="","",'LPG Vehicles'!E151)</f>
        <v/>
      </c>
      <c r="Q151" s="6" t="str">
        <f t="shared" si="29"/>
        <v/>
      </c>
      <c r="R151" t="str">
        <f>IF(A151="","",'Diesel Hybrid Vehicles'!E151)</f>
        <v/>
      </c>
      <c r="S151" s="6" t="str">
        <f t="shared" si="30"/>
        <v/>
      </c>
      <c r="T151" s="12" t="str">
        <f t="shared" si="31"/>
        <v/>
      </c>
      <c r="U151" t="str">
        <f t="shared" si="32"/>
        <v/>
      </c>
    </row>
    <row r="152" spans="1:21" x14ac:dyDescent="0.3">
      <c r="A152" t="str">
        <f>IF(A151&gt;=Assumptions!$B$7,"",'Emission Assumption Summary'!A151+1)</f>
        <v/>
      </c>
      <c r="B152" s="12" t="str">
        <f>IF(A152="","",'Gas Vehicles'!F152)</f>
        <v/>
      </c>
      <c r="C152" s="6" t="str">
        <f t="shared" si="22"/>
        <v/>
      </c>
      <c r="D152" s="12" t="str">
        <f>IF(A152="","",'Diesel Vehicles'!F152)</f>
        <v/>
      </c>
      <c r="E152" s="6" t="str">
        <f t="shared" si="23"/>
        <v/>
      </c>
      <c r="F152" s="12" t="str">
        <f>IF(A152="","",'Ethanol Vehicles'!E152)</f>
        <v/>
      </c>
      <c r="G152" s="6" t="str">
        <f t="shared" si="24"/>
        <v/>
      </c>
      <c r="H152" s="12" t="str">
        <f>IF(A152="","",'Gasoline Hybrid Vehicles'!E152)</f>
        <v/>
      </c>
      <c r="I152" s="6" t="str">
        <f t="shared" si="25"/>
        <v/>
      </c>
      <c r="J152" s="12" t="str">
        <f>IF(A152="","",'LPG Bi-Fuel Vehicles'!H152)</f>
        <v/>
      </c>
      <c r="K152" s="6" t="str">
        <f t="shared" si="26"/>
        <v/>
      </c>
      <c r="L152" s="12" t="str">
        <f>IF(A152="","",'CNG Bi-Fuel Vehicles'!H152)</f>
        <v/>
      </c>
      <c r="M152" s="6" t="str">
        <f t="shared" si="27"/>
        <v/>
      </c>
      <c r="N152" s="12" t="str">
        <f>IF(A152="","",'CNG Vehicles'!E152)</f>
        <v/>
      </c>
      <c r="O152" s="6" t="str">
        <f t="shared" si="28"/>
        <v/>
      </c>
      <c r="P152" s="12" t="str">
        <f>IF(A152="","",'LPG Vehicles'!E152)</f>
        <v/>
      </c>
      <c r="Q152" s="6" t="str">
        <f t="shared" si="29"/>
        <v/>
      </c>
      <c r="R152" t="str">
        <f>IF(A152="","",'Diesel Hybrid Vehicles'!E152)</f>
        <v/>
      </c>
      <c r="S152" s="6" t="str">
        <f t="shared" si="30"/>
        <v/>
      </c>
      <c r="T152" s="12" t="str">
        <f t="shared" si="31"/>
        <v/>
      </c>
      <c r="U152" t="str">
        <f t="shared" si="32"/>
        <v/>
      </c>
    </row>
    <row r="153" spans="1:21" x14ac:dyDescent="0.3">
      <c r="A153" t="str">
        <f>IF(A152&gt;=Assumptions!$B$7,"",'Emission Assumption Summary'!A152+1)</f>
        <v/>
      </c>
      <c r="B153" s="12" t="str">
        <f>IF(A153="","",'Gas Vehicles'!F153)</f>
        <v/>
      </c>
      <c r="C153" s="6" t="str">
        <f t="shared" si="22"/>
        <v/>
      </c>
      <c r="D153" s="12" t="str">
        <f>IF(A153="","",'Diesel Vehicles'!F153)</f>
        <v/>
      </c>
      <c r="E153" s="6" t="str">
        <f t="shared" si="23"/>
        <v/>
      </c>
      <c r="F153" s="12" t="str">
        <f>IF(A153="","",'Ethanol Vehicles'!E153)</f>
        <v/>
      </c>
      <c r="G153" s="6" t="str">
        <f t="shared" si="24"/>
        <v/>
      </c>
      <c r="H153" s="12" t="str">
        <f>IF(A153="","",'Gasoline Hybrid Vehicles'!E153)</f>
        <v/>
      </c>
      <c r="I153" s="6" t="str">
        <f t="shared" si="25"/>
        <v/>
      </c>
      <c r="J153" s="12" t="str">
        <f>IF(A153="","",'LPG Bi-Fuel Vehicles'!H153)</f>
        <v/>
      </c>
      <c r="K153" s="6" t="str">
        <f t="shared" si="26"/>
        <v/>
      </c>
      <c r="L153" s="12" t="str">
        <f>IF(A153="","",'CNG Bi-Fuel Vehicles'!H153)</f>
        <v/>
      </c>
      <c r="M153" s="6" t="str">
        <f t="shared" si="27"/>
        <v/>
      </c>
      <c r="N153" s="12" t="str">
        <f>IF(A153="","",'CNG Vehicles'!E153)</f>
        <v/>
      </c>
      <c r="O153" s="6" t="str">
        <f t="shared" si="28"/>
        <v/>
      </c>
      <c r="P153" s="12" t="str">
        <f>IF(A153="","",'LPG Vehicles'!E153)</f>
        <v/>
      </c>
      <c r="Q153" s="6" t="str">
        <f t="shared" si="29"/>
        <v/>
      </c>
      <c r="R153" t="str">
        <f>IF(A153="","",'Diesel Hybrid Vehicles'!E153)</f>
        <v/>
      </c>
      <c r="S153" s="6" t="str">
        <f t="shared" si="30"/>
        <v/>
      </c>
      <c r="T153" s="12" t="str">
        <f t="shared" si="31"/>
        <v/>
      </c>
      <c r="U153" t="str">
        <f t="shared" si="32"/>
        <v/>
      </c>
    </row>
    <row r="154" spans="1:21" x14ac:dyDescent="0.3">
      <c r="A154" t="str">
        <f>IF(A153&gt;=Assumptions!$B$7,"",'Emission Assumption Summary'!A153+1)</f>
        <v/>
      </c>
      <c r="B154" s="12" t="str">
        <f>IF(A154="","",'Gas Vehicles'!F154)</f>
        <v/>
      </c>
      <c r="C154" s="6" t="str">
        <f t="shared" si="22"/>
        <v/>
      </c>
      <c r="D154" s="12" t="str">
        <f>IF(A154="","",'Diesel Vehicles'!F154)</f>
        <v/>
      </c>
      <c r="E154" s="6" t="str">
        <f t="shared" si="23"/>
        <v/>
      </c>
      <c r="F154" s="12" t="str">
        <f>IF(A154="","",'Ethanol Vehicles'!E154)</f>
        <v/>
      </c>
      <c r="G154" s="6" t="str">
        <f t="shared" si="24"/>
        <v/>
      </c>
      <c r="H154" s="12" t="str">
        <f>IF(A154="","",'Gasoline Hybrid Vehicles'!E154)</f>
        <v/>
      </c>
      <c r="I154" s="6" t="str">
        <f t="shared" si="25"/>
        <v/>
      </c>
      <c r="J154" s="12" t="str">
        <f>IF(A154="","",'LPG Bi-Fuel Vehicles'!H154)</f>
        <v/>
      </c>
      <c r="K154" s="6" t="str">
        <f t="shared" si="26"/>
        <v/>
      </c>
      <c r="L154" s="12" t="str">
        <f>IF(A154="","",'CNG Bi-Fuel Vehicles'!H154)</f>
        <v/>
      </c>
      <c r="M154" s="6" t="str">
        <f t="shared" si="27"/>
        <v/>
      </c>
      <c r="N154" s="12" t="str">
        <f>IF(A154="","",'CNG Vehicles'!E154)</f>
        <v/>
      </c>
      <c r="O154" s="6" t="str">
        <f t="shared" si="28"/>
        <v/>
      </c>
      <c r="P154" s="12" t="str">
        <f>IF(A154="","",'LPG Vehicles'!E154)</f>
        <v/>
      </c>
      <c r="Q154" s="6" t="str">
        <f t="shared" si="29"/>
        <v/>
      </c>
      <c r="R154" t="str">
        <f>IF(A154="","",'Diesel Hybrid Vehicles'!E154)</f>
        <v/>
      </c>
      <c r="S154" s="6" t="str">
        <f t="shared" si="30"/>
        <v/>
      </c>
      <c r="T154" s="12" t="str">
        <f t="shared" si="31"/>
        <v/>
      </c>
      <c r="U154" t="str">
        <f t="shared" si="32"/>
        <v/>
      </c>
    </row>
    <row r="155" spans="1:21" x14ac:dyDescent="0.3">
      <c r="A155" t="str">
        <f>IF(A154&gt;=Assumptions!$B$7,"",'Emission Assumption Summary'!A154+1)</f>
        <v/>
      </c>
      <c r="B155" s="12" t="str">
        <f>IF(A155="","",'Gas Vehicles'!F155)</f>
        <v/>
      </c>
      <c r="C155" s="6" t="str">
        <f t="shared" si="22"/>
        <v/>
      </c>
      <c r="D155" s="12" t="str">
        <f>IF(A155="","",'Diesel Vehicles'!F155)</f>
        <v/>
      </c>
      <c r="E155" s="6" t="str">
        <f t="shared" si="23"/>
        <v/>
      </c>
      <c r="F155" s="12" t="str">
        <f>IF(A155="","",'Ethanol Vehicles'!E155)</f>
        <v/>
      </c>
      <c r="G155" s="6" t="str">
        <f t="shared" si="24"/>
        <v/>
      </c>
      <c r="H155" s="12" t="str">
        <f>IF(A155="","",'Gasoline Hybrid Vehicles'!E155)</f>
        <v/>
      </c>
      <c r="I155" s="6" t="str">
        <f t="shared" si="25"/>
        <v/>
      </c>
      <c r="J155" s="12" t="str">
        <f>IF(A155="","",'LPG Bi-Fuel Vehicles'!H155)</f>
        <v/>
      </c>
      <c r="K155" s="6" t="str">
        <f t="shared" si="26"/>
        <v/>
      </c>
      <c r="L155" s="12" t="str">
        <f>IF(A155="","",'CNG Bi-Fuel Vehicles'!H155)</f>
        <v/>
      </c>
      <c r="M155" s="6" t="str">
        <f t="shared" si="27"/>
        <v/>
      </c>
      <c r="N155" s="12" t="str">
        <f>IF(A155="","",'CNG Vehicles'!E155)</f>
        <v/>
      </c>
      <c r="O155" s="6" t="str">
        <f t="shared" si="28"/>
        <v/>
      </c>
      <c r="P155" s="12" t="str">
        <f>IF(A155="","",'LPG Vehicles'!E155)</f>
        <v/>
      </c>
      <c r="Q155" s="6" t="str">
        <f t="shared" si="29"/>
        <v/>
      </c>
      <c r="R155" t="str">
        <f>IF(A155="","",'Diesel Hybrid Vehicles'!E155)</f>
        <v/>
      </c>
      <c r="S155" s="6" t="str">
        <f t="shared" si="30"/>
        <v/>
      </c>
      <c r="T155" s="12" t="str">
        <f t="shared" si="31"/>
        <v/>
      </c>
      <c r="U155" t="str">
        <f t="shared" si="32"/>
        <v/>
      </c>
    </row>
    <row r="156" spans="1:21" x14ac:dyDescent="0.3">
      <c r="A156" t="str">
        <f>IF(A155&gt;=Assumptions!$B$7,"",'Emission Assumption Summary'!A155+1)</f>
        <v/>
      </c>
      <c r="B156" s="12" t="str">
        <f>IF(A156="","",'Gas Vehicles'!F156)</f>
        <v/>
      </c>
      <c r="C156" s="6" t="str">
        <f t="shared" si="22"/>
        <v/>
      </c>
      <c r="D156" s="12" t="str">
        <f>IF(A156="","",'Diesel Vehicles'!F156)</f>
        <v/>
      </c>
      <c r="E156" s="6" t="str">
        <f t="shared" si="23"/>
        <v/>
      </c>
      <c r="F156" s="12" t="str">
        <f>IF(A156="","",'Ethanol Vehicles'!E156)</f>
        <v/>
      </c>
      <c r="G156" s="6" t="str">
        <f t="shared" si="24"/>
        <v/>
      </c>
      <c r="H156" s="12" t="str">
        <f>IF(A156="","",'Gasoline Hybrid Vehicles'!E156)</f>
        <v/>
      </c>
      <c r="I156" s="6" t="str">
        <f t="shared" si="25"/>
        <v/>
      </c>
      <c r="J156" s="12" t="str">
        <f>IF(A156="","",'LPG Bi-Fuel Vehicles'!H156)</f>
        <v/>
      </c>
      <c r="K156" s="6" t="str">
        <f t="shared" si="26"/>
        <v/>
      </c>
      <c r="L156" s="12" t="str">
        <f>IF(A156="","",'CNG Bi-Fuel Vehicles'!H156)</f>
        <v/>
      </c>
      <c r="M156" s="6" t="str">
        <f t="shared" si="27"/>
        <v/>
      </c>
      <c r="N156" s="12" t="str">
        <f>IF(A156="","",'CNG Vehicles'!E156)</f>
        <v/>
      </c>
      <c r="O156" s="6" t="str">
        <f t="shared" si="28"/>
        <v/>
      </c>
      <c r="P156" s="12" t="str">
        <f>IF(A156="","",'LPG Vehicles'!E156)</f>
        <v/>
      </c>
      <c r="Q156" s="6" t="str">
        <f t="shared" si="29"/>
        <v/>
      </c>
      <c r="R156" t="str">
        <f>IF(A156="","",'Diesel Hybrid Vehicles'!E156)</f>
        <v/>
      </c>
      <c r="S156" s="6" t="str">
        <f t="shared" si="30"/>
        <v/>
      </c>
      <c r="T156" s="12" t="str">
        <f t="shared" si="31"/>
        <v/>
      </c>
      <c r="U156" t="str">
        <f t="shared" si="32"/>
        <v/>
      </c>
    </row>
    <row r="157" spans="1:21" x14ac:dyDescent="0.3">
      <c r="A157" t="str">
        <f>IF(A156&gt;=Assumptions!$B$7,"",'Emission Assumption Summary'!A156+1)</f>
        <v/>
      </c>
      <c r="B157" s="12" t="str">
        <f>IF(A157="","",'Gas Vehicles'!F157)</f>
        <v/>
      </c>
      <c r="C157" s="6" t="str">
        <f t="shared" si="22"/>
        <v/>
      </c>
      <c r="D157" s="12" t="str">
        <f>IF(A157="","",'Diesel Vehicles'!F157)</f>
        <v/>
      </c>
      <c r="E157" s="6" t="str">
        <f t="shared" si="23"/>
        <v/>
      </c>
      <c r="F157" s="12" t="str">
        <f>IF(A157="","",'Ethanol Vehicles'!E157)</f>
        <v/>
      </c>
      <c r="G157" s="6" t="str">
        <f t="shared" si="24"/>
        <v/>
      </c>
      <c r="H157" s="12" t="str">
        <f>IF(A157="","",'Gasoline Hybrid Vehicles'!E157)</f>
        <v/>
      </c>
      <c r="I157" s="6" t="str">
        <f t="shared" si="25"/>
        <v/>
      </c>
      <c r="J157" s="12" t="str">
        <f>IF(A157="","",'LPG Bi-Fuel Vehicles'!H157)</f>
        <v/>
      </c>
      <c r="K157" s="6" t="str">
        <f t="shared" si="26"/>
        <v/>
      </c>
      <c r="L157" s="12" t="str">
        <f>IF(A157="","",'CNG Bi-Fuel Vehicles'!H157)</f>
        <v/>
      </c>
      <c r="M157" s="6" t="str">
        <f t="shared" si="27"/>
        <v/>
      </c>
      <c r="N157" s="12" t="str">
        <f>IF(A157="","",'CNG Vehicles'!E157)</f>
        <v/>
      </c>
      <c r="O157" s="6" t="str">
        <f t="shared" si="28"/>
        <v/>
      </c>
      <c r="P157" s="12" t="str">
        <f>IF(A157="","",'LPG Vehicles'!E157)</f>
        <v/>
      </c>
      <c r="Q157" s="6" t="str">
        <f t="shared" si="29"/>
        <v/>
      </c>
      <c r="R157" t="str">
        <f>IF(A157="","",'Diesel Hybrid Vehicles'!E157)</f>
        <v/>
      </c>
      <c r="S157" s="6" t="str">
        <f t="shared" si="30"/>
        <v/>
      </c>
      <c r="T157" s="12" t="str">
        <f t="shared" si="31"/>
        <v/>
      </c>
      <c r="U157" t="str">
        <f t="shared" si="32"/>
        <v/>
      </c>
    </row>
    <row r="158" spans="1:21" x14ac:dyDescent="0.3">
      <c r="A158" t="str">
        <f>IF(A157&gt;=Assumptions!$B$7,"",'Emission Assumption Summary'!A157+1)</f>
        <v/>
      </c>
      <c r="B158" s="12" t="str">
        <f>IF(A158="","",'Gas Vehicles'!F158)</f>
        <v/>
      </c>
      <c r="C158" s="6" t="str">
        <f t="shared" si="22"/>
        <v/>
      </c>
      <c r="D158" s="12" t="str">
        <f>IF(A158="","",'Diesel Vehicles'!F158)</f>
        <v/>
      </c>
      <c r="E158" s="6" t="str">
        <f t="shared" si="23"/>
        <v/>
      </c>
      <c r="F158" s="12" t="str">
        <f>IF(A158="","",'Ethanol Vehicles'!E158)</f>
        <v/>
      </c>
      <c r="G158" s="6" t="str">
        <f t="shared" si="24"/>
        <v/>
      </c>
      <c r="H158" s="12" t="str">
        <f>IF(A158="","",'Gasoline Hybrid Vehicles'!E158)</f>
        <v/>
      </c>
      <c r="I158" s="6" t="str">
        <f t="shared" si="25"/>
        <v/>
      </c>
      <c r="J158" s="12" t="str">
        <f>IF(A158="","",'LPG Bi-Fuel Vehicles'!H158)</f>
        <v/>
      </c>
      <c r="K158" s="6" t="str">
        <f t="shared" si="26"/>
        <v/>
      </c>
      <c r="L158" s="12" t="str">
        <f>IF(A158="","",'CNG Bi-Fuel Vehicles'!H158)</f>
        <v/>
      </c>
      <c r="M158" s="6" t="str">
        <f t="shared" si="27"/>
        <v/>
      </c>
      <c r="N158" s="12" t="str">
        <f>IF(A158="","",'CNG Vehicles'!E158)</f>
        <v/>
      </c>
      <c r="O158" s="6" t="str">
        <f t="shared" si="28"/>
        <v/>
      </c>
      <c r="P158" s="12" t="str">
        <f>IF(A158="","",'LPG Vehicles'!E158)</f>
        <v/>
      </c>
      <c r="Q158" s="6" t="str">
        <f t="shared" si="29"/>
        <v/>
      </c>
      <c r="R158" t="str">
        <f>IF(A158="","",'Diesel Hybrid Vehicles'!E158)</f>
        <v/>
      </c>
      <c r="S158" s="6" t="str">
        <f t="shared" si="30"/>
        <v/>
      </c>
      <c r="T158" s="12" t="str">
        <f t="shared" si="31"/>
        <v/>
      </c>
      <c r="U158" t="str">
        <f t="shared" si="32"/>
        <v/>
      </c>
    </row>
    <row r="159" spans="1:21" x14ac:dyDescent="0.3">
      <c r="A159" t="str">
        <f>IF(A158&gt;=Assumptions!$B$7,"",'Emission Assumption Summary'!A158+1)</f>
        <v/>
      </c>
      <c r="B159" s="12" t="str">
        <f>IF(A159="","",'Gas Vehicles'!F159)</f>
        <v/>
      </c>
      <c r="C159" s="6" t="str">
        <f t="shared" si="22"/>
        <v/>
      </c>
      <c r="D159" s="12" t="str">
        <f>IF(A159="","",'Diesel Vehicles'!F159)</f>
        <v/>
      </c>
      <c r="E159" s="6" t="str">
        <f t="shared" si="23"/>
        <v/>
      </c>
      <c r="F159" s="12" t="str">
        <f>IF(A159="","",'Ethanol Vehicles'!E159)</f>
        <v/>
      </c>
      <c r="G159" s="6" t="str">
        <f t="shared" si="24"/>
        <v/>
      </c>
      <c r="H159" s="12" t="str">
        <f>IF(A159="","",'Gasoline Hybrid Vehicles'!E159)</f>
        <v/>
      </c>
      <c r="I159" s="6" t="str">
        <f t="shared" si="25"/>
        <v/>
      </c>
      <c r="J159" s="12" t="str">
        <f>IF(A159="","",'LPG Bi-Fuel Vehicles'!H159)</f>
        <v/>
      </c>
      <c r="K159" s="6" t="str">
        <f t="shared" si="26"/>
        <v/>
      </c>
      <c r="L159" s="12" t="str">
        <f>IF(A159="","",'CNG Bi-Fuel Vehicles'!H159)</f>
        <v/>
      </c>
      <c r="M159" s="6" t="str">
        <f t="shared" si="27"/>
        <v/>
      </c>
      <c r="N159" s="12" t="str">
        <f>IF(A159="","",'CNG Vehicles'!E159)</f>
        <v/>
      </c>
      <c r="O159" s="6" t="str">
        <f t="shared" si="28"/>
        <v/>
      </c>
      <c r="P159" s="12" t="str">
        <f>IF(A159="","",'LPG Vehicles'!E159)</f>
        <v/>
      </c>
      <c r="Q159" s="6" t="str">
        <f t="shared" si="29"/>
        <v/>
      </c>
      <c r="R159" t="str">
        <f>IF(A159="","",'Diesel Hybrid Vehicles'!E159)</f>
        <v/>
      </c>
      <c r="S159" s="6" t="str">
        <f t="shared" si="30"/>
        <v/>
      </c>
      <c r="T159" s="12" t="str">
        <f t="shared" si="31"/>
        <v/>
      </c>
      <c r="U159" t="str">
        <f t="shared" si="32"/>
        <v/>
      </c>
    </row>
    <row r="160" spans="1:21" x14ac:dyDescent="0.3">
      <c r="A160" t="str">
        <f>IF(A159&gt;=Assumptions!$B$7,"",'Emission Assumption Summary'!A159+1)</f>
        <v/>
      </c>
      <c r="B160" s="12" t="str">
        <f>IF(A160="","",'Gas Vehicles'!F160)</f>
        <v/>
      </c>
      <c r="C160" s="6" t="str">
        <f t="shared" si="22"/>
        <v/>
      </c>
      <c r="D160" s="12" t="str">
        <f>IF(A160="","",'Diesel Vehicles'!F160)</f>
        <v/>
      </c>
      <c r="E160" s="6" t="str">
        <f t="shared" si="23"/>
        <v/>
      </c>
      <c r="F160" s="12" t="str">
        <f>IF(A160="","",'Ethanol Vehicles'!E160)</f>
        <v/>
      </c>
      <c r="G160" s="6" t="str">
        <f t="shared" si="24"/>
        <v/>
      </c>
      <c r="H160" s="12" t="str">
        <f>IF(A160="","",'Gasoline Hybrid Vehicles'!E160)</f>
        <v/>
      </c>
      <c r="I160" s="6" t="str">
        <f t="shared" si="25"/>
        <v/>
      </c>
      <c r="J160" s="12" t="str">
        <f>IF(A160="","",'LPG Bi-Fuel Vehicles'!H160)</f>
        <v/>
      </c>
      <c r="K160" s="6" t="str">
        <f t="shared" si="26"/>
        <v/>
      </c>
      <c r="L160" s="12" t="str">
        <f>IF(A160="","",'CNG Bi-Fuel Vehicles'!H160)</f>
        <v/>
      </c>
      <c r="M160" s="6" t="str">
        <f t="shared" si="27"/>
        <v/>
      </c>
      <c r="N160" s="12" t="str">
        <f>IF(A160="","",'CNG Vehicles'!E160)</f>
        <v/>
      </c>
      <c r="O160" s="6" t="str">
        <f t="shared" si="28"/>
        <v/>
      </c>
      <c r="P160" s="12" t="str">
        <f>IF(A160="","",'LPG Vehicles'!E160)</f>
        <v/>
      </c>
      <c r="Q160" s="6" t="str">
        <f t="shared" si="29"/>
        <v/>
      </c>
      <c r="R160" t="str">
        <f>IF(A160="","",'Diesel Hybrid Vehicles'!E160)</f>
        <v/>
      </c>
      <c r="S160" s="6" t="str">
        <f t="shared" si="30"/>
        <v/>
      </c>
      <c r="T160" s="12" t="str">
        <f t="shared" si="31"/>
        <v/>
      </c>
      <c r="U160" t="str">
        <f t="shared" si="32"/>
        <v/>
      </c>
    </row>
    <row r="161" spans="1:21" x14ac:dyDescent="0.3">
      <c r="A161" t="str">
        <f>IF(A160&gt;=Assumptions!$B$7,"",'Emission Assumption Summary'!A160+1)</f>
        <v/>
      </c>
      <c r="B161" s="12" t="str">
        <f>IF(A161="","",'Gas Vehicles'!F161)</f>
        <v/>
      </c>
      <c r="C161" s="6" t="str">
        <f t="shared" si="22"/>
        <v/>
      </c>
      <c r="D161" s="12" t="str">
        <f>IF(A161="","",'Diesel Vehicles'!F161)</f>
        <v/>
      </c>
      <c r="E161" s="6" t="str">
        <f t="shared" si="23"/>
        <v/>
      </c>
      <c r="F161" s="12" t="str">
        <f>IF(A161="","",'Ethanol Vehicles'!E161)</f>
        <v/>
      </c>
      <c r="G161" s="6" t="str">
        <f t="shared" si="24"/>
        <v/>
      </c>
      <c r="H161" s="12" t="str">
        <f>IF(A161="","",'Gasoline Hybrid Vehicles'!E161)</f>
        <v/>
      </c>
      <c r="I161" s="6" t="str">
        <f t="shared" si="25"/>
        <v/>
      </c>
      <c r="J161" s="12" t="str">
        <f>IF(A161="","",'LPG Bi-Fuel Vehicles'!H161)</f>
        <v/>
      </c>
      <c r="K161" s="6" t="str">
        <f t="shared" si="26"/>
        <v/>
      </c>
      <c r="L161" s="12" t="str">
        <f>IF(A161="","",'CNG Bi-Fuel Vehicles'!H161)</f>
        <v/>
      </c>
      <c r="M161" s="6" t="str">
        <f t="shared" si="27"/>
        <v/>
      </c>
      <c r="N161" s="12" t="str">
        <f>IF(A161="","",'CNG Vehicles'!E161)</f>
        <v/>
      </c>
      <c r="O161" s="6" t="str">
        <f t="shared" si="28"/>
        <v/>
      </c>
      <c r="P161" s="12" t="str">
        <f>IF(A161="","",'LPG Vehicles'!E161)</f>
        <v/>
      </c>
      <c r="Q161" s="6" t="str">
        <f t="shared" si="29"/>
        <v/>
      </c>
      <c r="R161" t="str">
        <f>IF(A161="","",'Diesel Hybrid Vehicles'!E161)</f>
        <v/>
      </c>
      <c r="S161" s="6" t="str">
        <f t="shared" si="30"/>
        <v/>
      </c>
      <c r="T161" s="12" t="str">
        <f t="shared" si="31"/>
        <v/>
      </c>
      <c r="U161" t="str">
        <f t="shared" si="32"/>
        <v/>
      </c>
    </row>
    <row r="162" spans="1:21" x14ac:dyDescent="0.3">
      <c r="A162" t="str">
        <f>IF(A161&gt;=Assumptions!$B$7,"",'Emission Assumption Summary'!A161+1)</f>
        <v/>
      </c>
      <c r="B162" s="12" t="str">
        <f>IF(A162="","",'Gas Vehicles'!F162)</f>
        <v/>
      </c>
      <c r="C162" s="6" t="str">
        <f t="shared" si="22"/>
        <v/>
      </c>
      <c r="D162" s="12" t="str">
        <f>IF(A162="","",'Diesel Vehicles'!F162)</f>
        <v/>
      </c>
      <c r="E162" s="6" t="str">
        <f t="shared" si="23"/>
        <v/>
      </c>
      <c r="F162" s="12" t="str">
        <f>IF(A162="","",'Ethanol Vehicles'!E162)</f>
        <v/>
      </c>
      <c r="G162" s="6" t="str">
        <f t="shared" si="24"/>
        <v/>
      </c>
      <c r="H162" s="12" t="str">
        <f>IF(A162="","",'Gasoline Hybrid Vehicles'!E162)</f>
        <v/>
      </c>
      <c r="I162" s="6" t="str">
        <f t="shared" si="25"/>
        <v/>
      </c>
      <c r="J162" s="12" t="str">
        <f>IF(A162="","",'LPG Bi-Fuel Vehicles'!H162)</f>
        <v/>
      </c>
      <c r="K162" s="6" t="str">
        <f t="shared" si="26"/>
        <v/>
      </c>
      <c r="L162" s="12" t="str">
        <f>IF(A162="","",'CNG Bi-Fuel Vehicles'!H162)</f>
        <v/>
      </c>
      <c r="M162" s="6" t="str">
        <f t="shared" si="27"/>
        <v/>
      </c>
      <c r="N162" s="12" t="str">
        <f>IF(A162="","",'CNG Vehicles'!E162)</f>
        <v/>
      </c>
      <c r="O162" s="6" t="str">
        <f t="shared" si="28"/>
        <v/>
      </c>
      <c r="P162" s="12" t="str">
        <f>IF(A162="","",'LPG Vehicles'!E162)</f>
        <v/>
      </c>
      <c r="Q162" s="6" t="str">
        <f t="shared" si="29"/>
        <v/>
      </c>
      <c r="R162" t="str">
        <f>IF(A162="","",'Diesel Hybrid Vehicles'!E162)</f>
        <v/>
      </c>
      <c r="S162" s="6" t="str">
        <f t="shared" si="30"/>
        <v/>
      </c>
      <c r="T162" s="12" t="str">
        <f t="shared" si="31"/>
        <v/>
      </c>
      <c r="U162" t="str">
        <f t="shared" si="32"/>
        <v/>
      </c>
    </row>
    <row r="163" spans="1:21" x14ac:dyDescent="0.3">
      <c r="A163" t="str">
        <f>IF(A162&gt;=Assumptions!$B$7,"",'Emission Assumption Summary'!A162+1)</f>
        <v/>
      </c>
      <c r="B163" s="12" t="str">
        <f>IF(A163="","",'Gas Vehicles'!F163)</f>
        <v/>
      </c>
      <c r="C163" s="6" t="str">
        <f t="shared" si="22"/>
        <v/>
      </c>
      <c r="D163" s="12" t="str">
        <f>IF(A163="","",'Diesel Vehicles'!F163)</f>
        <v/>
      </c>
      <c r="E163" s="6" t="str">
        <f t="shared" si="23"/>
        <v/>
      </c>
      <c r="F163" s="12" t="str">
        <f>IF(A163="","",'Ethanol Vehicles'!E163)</f>
        <v/>
      </c>
      <c r="G163" s="6" t="str">
        <f t="shared" si="24"/>
        <v/>
      </c>
      <c r="H163" s="12" t="str">
        <f>IF(A163="","",'Gasoline Hybrid Vehicles'!E163)</f>
        <v/>
      </c>
      <c r="I163" s="6" t="str">
        <f t="shared" si="25"/>
        <v/>
      </c>
      <c r="J163" s="12" t="str">
        <f>IF(A163="","",'LPG Bi-Fuel Vehicles'!H163)</f>
        <v/>
      </c>
      <c r="K163" s="6" t="str">
        <f t="shared" si="26"/>
        <v/>
      </c>
      <c r="L163" s="12" t="str">
        <f>IF(A163="","",'CNG Bi-Fuel Vehicles'!H163)</f>
        <v/>
      </c>
      <c r="M163" s="6" t="str">
        <f t="shared" si="27"/>
        <v/>
      </c>
      <c r="N163" s="12" t="str">
        <f>IF(A163="","",'CNG Vehicles'!E163)</f>
        <v/>
      </c>
      <c r="O163" s="6" t="str">
        <f t="shared" si="28"/>
        <v/>
      </c>
      <c r="P163" s="12" t="str">
        <f>IF(A163="","",'LPG Vehicles'!E163)</f>
        <v/>
      </c>
      <c r="Q163" s="6" t="str">
        <f t="shared" si="29"/>
        <v/>
      </c>
      <c r="R163" t="str">
        <f>IF(A163="","",'Diesel Hybrid Vehicles'!E163)</f>
        <v/>
      </c>
      <c r="S163" s="6" t="str">
        <f t="shared" si="30"/>
        <v/>
      </c>
      <c r="T163" s="12" t="str">
        <f t="shared" si="31"/>
        <v/>
      </c>
      <c r="U163" t="str">
        <f t="shared" si="32"/>
        <v/>
      </c>
    </row>
    <row r="164" spans="1:21" x14ac:dyDescent="0.3">
      <c r="A164" t="str">
        <f>IF(A163&gt;=Assumptions!$B$7,"",'Emission Assumption Summary'!A163+1)</f>
        <v/>
      </c>
      <c r="B164" s="12" t="str">
        <f>IF(A164="","",'Gas Vehicles'!F164)</f>
        <v/>
      </c>
      <c r="C164" s="6" t="str">
        <f t="shared" si="22"/>
        <v/>
      </c>
      <c r="D164" s="12" t="str">
        <f>IF(A164="","",'Diesel Vehicles'!F164)</f>
        <v/>
      </c>
      <c r="E164" s="6" t="str">
        <f t="shared" si="23"/>
        <v/>
      </c>
      <c r="F164" s="12" t="str">
        <f>IF(A164="","",'Ethanol Vehicles'!E164)</f>
        <v/>
      </c>
      <c r="G164" s="6" t="str">
        <f t="shared" si="24"/>
        <v/>
      </c>
      <c r="H164" s="12" t="str">
        <f>IF(A164="","",'Gasoline Hybrid Vehicles'!E164)</f>
        <v/>
      </c>
      <c r="I164" s="6" t="str">
        <f t="shared" si="25"/>
        <v/>
      </c>
      <c r="J164" s="12" t="str">
        <f>IF(A164="","",'LPG Bi-Fuel Vehicles'!H164)</f>
        <v/>
      </c>
      <c r="K164" s="6" t="str">
        <f t="shared" si="26"/>
        <v/>
      </c>
      <c r="L164" s="12" t="str">
        <f>IF(A164="","",'CNG Bi-Fuel Vehicles'!H164)</f>
        <v/>
      </c>
      <c r="M164" s="6" t="str">
        <f t="shared" si="27"/>
        <v/>
      </c>
      <c r="N164" s="12" t="str">
        <f>IF(A164="","",'CNG Vehicles'!E164)</f>
        <v/>
      </c>
      <c r="O164" s="6" t="str">
        <f t="shared" si="28"/>
        <v/>
      </c>
      <c r="P164" s="12" t="str">
        <f>IF(A164="","",'LPG Vehicles'!E164)</f>
        <v/>
      </c>
      <c r="Q164" s="6" t="str">
        <f t="shared" si="29"/>
        <v/>
      </c>
      <c r="R164" t="str">
        <f>IF(A164="","",'Diesel Hybrid Vehicles'!E164)</f>
        <v/>
      </c>
      <c r="S164" s="6" t="str">
        <f t="shared" si="30"/>
        <v/>
      </c>
      <c r="T164" s="12" t="str">
        <f t="shared" si="31"/>
        <v/>
      </c>
      <c r="U164" t="str">
        <f t="shared" si="32"/>
        <v/>
      </c>
    </row>
    <row r="165" spans="1:21" x14ac:dyDescent="0.3">
      <c r="A165" t="str">
        <f>IF(A164&gt;=Assumptions!$B$7,"",'Emission Assumption Summary'!A164+1)</f>
        <v/>
      </c>
      <c r="B165" s="12" t="str">
        <f>IF(A165="","",'Gas Vehicles'!F165)</f>
        <v/>
      </c>
      <c r="C165" s="6" t="str">
        <f t="shared" si="22"/>
        <v/>
      </c>
      <c r="D165" s="12" t="str">
        <f>IF(A165="","",'Diesel Vehicles'!F165)</f>
        <v/>
      </c>
      <c r="E165" s="6" t="str">
        <f t="shared" si="23"/>
        <v/>
      </c>
      <c r="F165" s="12" t="str">
        <f>IF(A165="","",'Ethanol Vehicles'!E165)</f>
        <v/>
      </c>
      <c r="G165" s="6" t="str">
        <f t="shared" si="24"/>
        <v/>
      </c>
      <c r="H165" s="12" t="str">
        <f>IF(A165="","",'Gasoline Hybrid Vehicles'!E165)</f>
        <v/>
      </c>
      <c r="I165" s="6" t="str">
        <f t="shared" si="25"/>
        <v/>
      </c>
      <c r="J165" s="12" t="str">
        <f>IF(A165="","",'LPG Bi-Fuel Vehicles'!H165)</f>
        <v/>
      </c>
      <c r="K165" s="6" t="str">
        <f t="shared" si="26"/>
        <v/>
      </c>
      <c r="L165" s="12" t="str">
        <f>IF(A165="","",'CNG Bi-Fuel Vehicles'!H165)</f>
        <v/>
      </c>
      <c r="M165" s="6" t="str">
        <f t="shared" si="27"/>
        <v/>
      </c>
      <c r="N165" s="12" t="str">
        <f>IF(A165="","",'CNG Vehicles'!E165)</f>
        <v/>
      </c>
      <c r="O165" s="6" t="str">
        <f t="shared" si="28"/>
        <v/>
      </c>
      <c r="P165" s="12" t="str">
        <f>IF(A165="","",'LPG Vehicles'!E165)</f>
        <v/>
      </c>
      <c r="Q165" s="6" t="str">
        <f t="shared" si="29"/>
        <v/>
      </c>
      <c r="R165" t="str">
        <f>IF(A165="","",'Diesel Hybrid Vehicles'!E165)</f>
        <v/>
      </c>
      <c r="S165" s="6" t="str">
        <f t="shared" si="30"/>
        <v/>
      </c>
      <c r="T165" s="12" t="str">
        <f t="shared" si="31"/>
        <v/>
      </c>
      <c r="U165" t="str">
        <f t="shared" si="32"/>
        <v/>
      </c>
    </row>
    <row r="166" spans="1:21" x14ac:dyDescent="0.3">
      <c r="A166" t="str">
        <f>IF(A165&gt;=Assumptions!$B$7,"",'Emission Assumption Summary'!A165+1)</f>
        <v/>
      </c>
      <c r="B166" s="12" t="str">
        <f>IF(A166="","",'Gas Vehicles'!F166)</f>
        <v/>
      </c>
      <c r="C166" s="6" t="str">
        <f t="shared" si="22"/>
        <v/>
      </c>
      <c r="D166" s="12" t="str">
        <f>IF(A166="","",'Diesel Vehicles'!F166)</f>
        <v/>
      </c>
      <c r="E166" s="6" t="str">
        <f t="shared" si="23"/>
        <v/>
      </c>
      <c r="F166" s="12" t="str">
        <f>IF(A166="","",'Ethanol Vehicles'!E166)</f>
        <v/>
      </c>
      <c r="G166" s="6" t="str">
        <f t="shared" si="24"/>
        <v/>
      </c>
      <c r="H166" s="12" t="str">
        <f>IF(A166="","",'Gasoline Hybrid Vehicles'!E166)</f>
        <v/>
      </c>
      <c r="I166" s="6" t="str">
        <f t="shared" si="25"/>
        <v/>
      </c>
      <c r="J166" s="12" t="str">
        <f>IF(A166="","",'LPG Bi-Fuel Vehicles'!H166)</f>
        <v/>
      </c>
      <c r="K166" s="6" t="str">
        <f t="shared" si="26"/>
        <v/>
      </c>
      <c r="L166" s="12" t="str">
        <f>IF(A166="","",'CNG Bi-Fuel Vehicles'!H166)</f>
        <v/>
      </c>
      <c r="M166" s="6" t="str">
        <f t="shared" si="27"/>
        <v/>
      </c>
      <c r="N166" s="12" t="str">
        <f>IF(A166="","",'CNG Vehicles'!E166)</f>
        <v/>
      </c>
      <c r="O166" s="6" t="str">
        <f t="shared" si="28"/>
        <v/>
      </c>
      <c r="P166" s="12" t="str">
        <f>IF(A166="","",'LPG Vehicles'!E166)</f>
        <v/>
      </c>
      <c r="Q166" s="6" t="str">
        <f t="shared" si="29"/>
        <v/>
      </c>
      <c r="R166" t="str">
        <f>IF(A166="","",'Diesel Hybrid Vehicles'!E166)</f>
        <v/>
      </c>
      <c r="S166" s="6" t="str">
        <f t="shared" si="30"/>
        <v/>
      </c>
      <c r="T166" s="12" t="str">
        <f t="shared" si="31"/>
        <v/>
      </c>
      <c r="U166" t="str">
        <f t="shared" si="32"/>
        <v/>
      </c>
    </row>
    <row r="167" spans="1:21" x14ac:dyDescent="0.3">
      <c r="A167" t="str">
        <f>IF(A166&gt;=Assumptions!$B$7,"",'Emission Assumption Summary'!A166+1)</f>
        <v/>
      </c>
      <c r="B167" s="12" t="str">
        <f>IF(A167="","",'Gas Vehicles'!F167)</f>
        <v/>
      </c>
      <c r="C167" s="6" t="str">
        <f t="shared" si="22"/>
        <v/>
      </c>
      <c r="D167" s="12" t="str">
        <f>IF(A167="","",'Diesel Vehicles'!F167)</f>
        <v/>
      </c>
      <c r="E167" s="6" t="str">
        <f t="shared" si="23"/>
        <v/>
      </c>
      <c r="F167" s="12" t="str">
        <f>IF(A167="","",'Ethanol Vehicles'!E167)</f>
        <v/>
      </c>
      <c r="G167" s="6" t="str">
        <f t="shared" si="24"/>
        <v/>
      </c>
      <c r="H167" s="12" t="str">
        <f>IF(A167="","",'Gasoline Hybrid Vehicles'!E167)</f>
        <v/>
      </c>
      <c r="I167" s="6" t="str">
        <f t="shared" si="25"/>
        <v/>
      </c>
      <c r="J167" s="12" t="str">
        <f>IF(A167="","",'LPG Bi-Fuel Vehicles'!H167)</f>
        <v/>
      </c>
      <c r="K167" s="6" t="str">
        <f t="shared" si="26"/>
        <v/>
      </c>
      <c r="L167" s="12" t="str">
        <f>IF(A167="","",'CNG Bi-Fuel Vehicles'!H167)</f>
        <v/>
      </c>
      <c r="M167" s="6" t="str">
        <f t="shared" si="27"/>
        <v/>
      </c>
      <c r="N167" s="12" t="str">
        <f>IF(A167="","",'CNG Vehicles'!E167)</f>
        <v/>
      </c>
      <c r="O167" s="6" t="str">
        <f t="shared" si="28"/>
        <v/>
      </c>
      <c r="P167" s="12" t="str">
        <f>IF(A167="","",'LPG Vehicles'!E167)</f>
        <v/>
      </c>
      <c r="Q167" s="6" t="str">
        <f t="shared" si="29"/>
        <v/>
      </c>
      <c r="R167" t="str">
        <f>IF(A167="","",'Diesel Hybrid Vehicles'!E167)</f>
        <v/>
      </c>
      <c r="S167" s="6" t="str">
        <f t="shared" si="30"/>
        <v/>
      </c>
      <c r="T167" s="12" t="str">
        <f t="shared" si="31"/>
        <v/>
      </c>
      <c r="U167" t="str">
        <f t="shared" si="32"/>
        <v/>
      </c>
    </row>
    <row r="168" spans="1:21" x14ac:dyDescent="0.3">
      <c r="A168" t="str">
        <f>IF(A167&gt;=Assumptions!$B$7,"",'Emission Assumption Summary'!A167+1)</f>
        <v/>
      </c>
      <c r="B168" s="12" t="str">
        <f>IF(A168="","",'Gas Vehicles'!F168)</f>
        <v/>
      </c>
      <c r="C168" s="6" t="str">
        <f t="shared" si="22"/>
        <v/>
      </c>
      <c r="D168" s="12" t="str">
        <f>IF(A168="","",'Diesel Vehicles'!F168)</f>
        <v/>
      </c>
      <c r="E168" s="6" t="str">
        <f t="shared" si="23"/>
        <v/>
      </c>
      <c r="F168" s="12" t="str">
        <f>IF(A168="","",'Ethanol Vehicles'!E168)</f>
        <v/>
      </c>
      <c r="G168" s="6" t="str">
        <f t="shared" si="24"/>
        <v/>
      </c>
      <c r="H168" s="12" t="str">
        <f>IF(A168="","",'Gasoline Hybrid Vehicles'!E168)</f>
        <v/>
      </c>
      <c r="I168" s="6" t="str">
        <f t="shared" si="25"/>
        <v/>
      </c>
      <c r="J168" s="12" t="str">
        <f>IF(A168="","",'LPG Bi-Fuel Vehicles'!H168)</f>
        <v/>
      </c>
      <c r="K168" s="6" t="str">
        <f t="shared" si="26"/>
        <v/>
      </c>
      <c r="L168" s="12" t="str">
        <f>IF(A168="","",'CNG Bi-Fuel Vehicles'!H168)</f>
        <v/>
      </c>
      <c r="M168" s="6" t="str">
        <f t="shared" si="27"/>
        <v/>
      </c>
      <c r="N168" s="12" t="str">
        <f>IF(A168="","",'CNG Vehicles'!E168)</f>
        <v/>
      </c>
      <c r="O168" s="6" t="str">
        <f t="shared" si="28"/>
        <v/>
      </c>
      <c r="P168" s="12" t="str">
        <f>IF(A168="","",'LPG Vehicles'!E168)</f>
        <v/>
      </c>
      <c r="Q168" s="6" t="str">
        <f t="shared" si="29"/>
        <v/>
      </c>
      <c r="R168" t="str">
        <f>IF(A168="","",'Diesel Hybrid Vehicles'!E168)</f>
        <v/>
      </c>
      <c r="S168" s="6" t="str">
        <f t="shared" si="30"/>
        <v/>
      </c>
      <c r="T168" s="12" t="str">
        <f t="shared" si="31"/>
        <v/>
      </c>
      <c r="U168" t="str">
        <f t="shared" si="32"/>
        <v/>
      </c>
    </row>
    <row r="169" spans="1:21" x14ac:dyDescent="0.3">
      <c r="A169" t="str">
        <f>IF(A168&gt;=Assumptions!$B$7,"",'Emission Assumption Summary'!A168+1)</f>
        <v/>
      </c>
      <c r="B169" s="12" t="str">
        <f>IF(A169="","",'Gas Vehicles'!F169)</f>
        <v/>
      </c>
      <c r="C169" s="6" t="str">
        <f t="shared" si="22"/>
        <v/>
      </c>
      <c r="D169" s="12" t="str">
        <f>IF(A169="","",'Diesel Vehicles'!F169)</f>
        <v/>
      </c>
      <c r="E169" s="6" t="str">
        <f t="shared" si="23"/>
        <v/>
      </c>
      <c r="F169" s="12" t="str">
        <f>IF(A169="","",'Ethanol Vehicles'!E169)</f>
        <v/>
      </c>
      <c r="G169" s="6" t="str">
        <f t="shared" si="24"/>
        <v/>
      </c>
      <c r="H169" s="12" t="str">
        <f>IF(A169="","",'Gasoline Hybrid Vehicles'!E169)</f>
        <v/>
      </c>
      <c r="I169" s="6" t="str">
        <f t="shared" si="25"/>
        <v/>
      </c>
      <c r="J169" s="12" t="str">
        <f>IF(A169="","",'LPG Bi-Fuel Vehicles'!H169)</f>
        <v/>
      </c>
      <c r="K169" s="6" t="str">
        <f t="shared" si="26"/>
        <v/>
      </c>
      <c r="L169" s="12" t="str">
        <f>IF(A169="","",'CNG Bi-Fuel Vehicles'!H169)</f>
        <v/>
      </c>
      <c r="M169" s="6" t="str">
        <f t="shared" si="27"/>
        <v/>
      </c>
      <c r="N169" s="12" t="str">
        <f>IF(A169="","",'CNG Vehicles'!E169)</f>
        <v/>
      </c>
      <c r="O169" s="6" t="str">
        <f t="shared" si="28"/>
        <v/>
      </c>
      <c r="P169" s="12" t="str">
        <f>IF(A169="","",'LPG Vehicles'!E169)</f>
        <v/>
      </c>
      <c r="Q169" s="6" t="str">
        <f t="shared" si="29"/>
        <v/>
      </c>
      <c r="R169" t="str">
        <f>IF(A169="","",'Diesel Hybrid Vehicles'!E169)</f>
        <v/>
      </c>
      <c r="S169" s="6" t="str">
        <f t="shared" si="30"/>
        <v/>
      </c>
      <c r="T169" s="12" t="str">
        <f t="shared" si="31"/>
        <v/>
      </c>
      <c r="U169" t="str">
        <f t="shared" si="32"/>
        <v/>
      </c>
    </row>
    <row r="170" spans="1:21" x14ac:dyDescent="0.3">
      <c r="A170" t="str">
        <f>IF(A169&gt;=Assumptions!$B$7,"",'Emission Assumption Summary'!A169+1)</f>
        <v/>
      </c>
      <c r="B170" s="12" t="str">
        <f>IF(A170="","",'Gas Vehicles'!F170)</f>
        <v/>
      </c>
      <c r="C170" s="6" t="str">
        <f t="shared" si="22"/>
        <v/>
      </c>
      <c r="D170" s="12" t="str">
        <f>IF(A170="","",'Diesel Vehicles'!F170)</f>
        <v/>
      </c>
      <c r="E170" s="6" t="str">
        <f t="shared" si="23"/>
        <v/>
      </c>
      <c r="F170" s="12" t="str">
        <f>IF(A170="","",'Ethanol Vehicles'!E170)</f>
        <v/>
      </c>
      <c r="G170" s="6" t="str">
        <f t="shared" si="24"/>
        <v/>
      </c>
      <c r="H170" s="12" t="str">
        <f>IF(A170="","",'Gasoline Hybrid Vehicles'!E170)</f>
        <v/>
      </c>
      <c r="I170" s="6" t="str">
        <f t="shared" si="25"/>
        <v/>
      </c>
      <c r="J170" s="12" t="str">
        <f>IF(A170="","",'LPG Bi-Fuel Vehicles'!H170)</f>
        <v/>
      </c>
      <c r="K170" s="6" t="str">
        <f t="shared" si="26"/>
        <v/>
      </c>
      <c r="L170" s="12" t="str">
        <f>IF(A170="","",'CNG Bi-Fuel Vehicles'!H170)</f>
        <v/>
      </c>
      <c r="M170" s="6" t="str">
        <f t="shared" si="27"/>
        <v/>
      </c>
      <c r="N170" s="12" t="str">
        <f>IF(A170="","",'CNG Vehicles'!E170)</f>
        <v/>
      </c>
      <c r="O170" s="6" t="str">
        <f t="shared" si="28"/>
        <v/>
      </c>
      <c r="P170" s="12" t="str">
        <f>IF(A170="","",'LPG Vehicles'!E170)</f>
        <v/>
      </c>
      <c r="Q170" s="6" t="str">
        <f t="shared" si="29"/>
        <v/>
      </c>
      <c r="R170" t="str">
        <f>IF(A170="","",'Diesel Hybrid Vehicles'!E170)</f>
        <v/>
      </c>
      <c r="S170" s="6" t="str">
        <f t="shared" si="30"/>
        <v/>
      </c>
      <c r="T170" s="12" t="str">
        <f t="shared" si="31"/>
        <v/>
      </c>
      <c r="U170" t="str">
        <f t="shared" si="32"/>
        <v/>
      </c>
    </row>
    <row r="171" spans="1:21" x14ac:dyDescent="0.3">
      <c r="A171" t="str">
        <f>IF(A170&gt;=Assumptions!$B$7,"",'Emission Assumption Summary'!A170+1)</f>
        <v/>
      </c>
      <c r="B171" s="12" t="str">
        <f>IF(A171="","",'Gas Vehicles'!F171)</f>
        <v/>
      </c>
      <c r="C171" s="6" t="str">
        <f t="shared" si="22"/>
        <v/>
      </c>
      <c r="D171" s="12" t="str">
        <f>IF(A171="","",'Diesel Vehicles'!F171)</f>
        <v/>
      </c>
      <c r="E171" s="6" t="str">
        <f t="shared" si="23"/>
        <v/>
      </c>
      <c r="F171" s="12" t="str">
        <f>IF(A171="","",'Ethanol Vehicles'!E171)</f>
        <v/>
      </c>
      <c r="G171" s="6" t="str">
        <f t="shared" si="24"/>
        <v/>
      </c>
      <c r="H171" s="12" t="str">
        <f>IF(A171="","",'Gasoline Hybrid Vehicles'!E171)</f>
        <v/>
      </c>
      <c r="I171" s="6" t="str">
        <f t="shared" si="25"/>
        <v/>
      </c>
      <c r="J171" s="12" t="str">
        <f>IF(A171="","",'LPG Bi-Fuel Vehicles'!H171)</f>
        <v/>
      </c>
      <c r="K171" s="6" t="str">
        <f t="shared" si="26"/>
        <v/>
      </c>
      <c r="L171" s="12" t="str">
        <f>IF(A171="","",'CNG Bi-Fuel Vehicles'!H171)</f>
        <v/>
      </c>
      <c r="M171" s="6" t="str">
        <f t="shared" si="27"/>
        <v/>
      </c>
      <c r="N171" s="12" t="str">
        <f>IF(A171="","",'CNG Vehicles'!E171)</f>
        <v/>
      </c>
      <c r="O171" s="6" t="str">
        <f t="shared" si="28"/>
        <v/>
      </c>
      <c r="P171" s="12" t="str">
        <f>IF(A171="","",'LPG Vehicles'!E171)</f>
        <v/>
      </c>
      <c r="Q171" s="6" t="str">
        <f t="shared" si="29"/>
        <v/>
      </c>
      <c r="R171" t="str">
        <f>IF(A171="","",'Diesel Hybrid Vehicles'!E171)</f>
        <v/>
      </c>
      <c r="S171" s="6" t="str">
        <f t="shared" si="30"/>
        <v/>
      </c>
      <c r="T171" s="12" t="str">
        <f t="shared" si="31"/>
        <v/>
      </c>
      <c r="U171" t="str">
        <f t="shared" si="32"/>
        <v/>
      </c>
    </row>
    <row r="172" spans="1:21" x14ac:dyDescent="0.3">
      <c r="A172" t="str">
        <f>IF(A171&gt;=Assumptions!$B$7,"",'Emission Assumption Summary'!A171+1)</f>
        <v/>
      </c>
      <c r="B172" s="12" t="str">
        <f>IF(A172="","",'Gas Vehicles'!F172)</f>
        <v/>
      </c>
      <c r="C172" s="6" t="str">
        <f t="shared" si="22"/>
        <v/>
      </c>
      <c r="D172" s="12" t="str">
        <f>IF(A172="","",'Diesel Vehicles'!F172)</f>
        <v/>
      </c>
      <c r="E172" s="6" t="str">
        <f t="shared" si="23"/>
        <v/>
      </c>
      <c r="F172" s="12" t="str">
        <f>IF(A172="","",'Ethanol Vehicles'!E172)</f>
        <v/>
      </c>
      <c r="G172" s="6" t="str">
        <f t="shared" si="24"/>
        <v/>
      </c>
      <c r="H172" s="12" t="str">
        <f>IF(A172="","",'Gasoline Hybrid Vehicles'!E172)</f>
        <v/>
      </c>
      <c r="I172" s="6" t="str">
        <f t="shared" si="25"/>
        <v/>
      </c>
      <c r="J172" s="12" t="str">
        <f>IF(A172="","",'LPG Bi-Fuel Vehicles'!H172)</f>
        <v/>
      </c>
      <c r="K172" s="6" t="str">
        <f t="shared" si="26"/>
        <v/>
      </c>
      <c r="L172" s="12" t="str">
        <f>IF(A172="","",'CNG Bi-Fuel Vehicles'!H172)</f>
        <v/>
      </c>
      <c r="M172" s="6" t="str">
        <f t="shared" si="27"/>
        <v/>
      </c>
      <c r="N172" s="12" t="str">
        <f>IF(A172="","",'CNG Vehicles'!E172)</f>
        <v/>
      </c>
      <c r="O172" s="6" t="str">
        <f t="shared" si="28"/>
        <v/>
      </c>
      <c r="P172" s="12" t="str">
        <f>IF(A172="","",'LPG Vehicles'!E172)</f>
        <v/>
      </c>
      <c r="Q172" s="6" t="str">
        <f t="shared" si="29"/>
        <v/>
      </c>
      <c r="R172" t="str">
        <f>IF(A172="","",'Diesel Hybrid Vehicles'!E172)</f>
        <v/>
      </c>
      <c r="S172" s="6" t="str">
        <f t="shared" si="30"/>
        <v/>
      </c>
      <c r="T172" s="12" t="str">
        <f t="shared" si="31"/>
        <v/>
      </c>
      <c r="U172" t="str">
        <f t="shared" si="32"/>
        <v/>
      </c>
    </row>
    <row r="173" spans="1:21" x14ac:dyDescent="0.3">
      <c r="A173" t="str">
        <f>IF(A172&gt;=Assumptions!$B$7,"",'Emission Assumption Summary'!A172+1)</f>
        <v/>
      </c>
      <c r="B173" s="12" t="str">
        <f>IF(A173="","",'Gas Vehicles'!F173)</f>
        <v/>
      </c>
      <c r="C173" s="6" t="str">
        <f t="shared" si="22"/>
        <v/>
      </c>
      <c r="D173" s="12" t="str">
        <f>IF(A173="","",'Diesel Vehicles'!F173)</f>
        <v/>
      </c>
      <c r="E173" s="6" t="str">
        <f t="shared" si="23"/>
        <v/>
      </c>
      <c r="F173" s="12" t="str">
        <f>IF(A173="","",'Ethanol Vehicles'!E173)</f>
        <v/>
      </c>
      <c r="G173" s="6" t="str">
        <f t="shared" si="24"/>
        <v/>
      </c>
      <c r="H173" s="12" t="str">
        <f>IF(A173="","",'Gasoline Hybrid Vehicles'!E173)</f>
        <v/>
      </c>
      <c r="I173" s="6" t="str">
        <f t="shared" si="25"/>
        <v/>
      </c>
      <c r="J173" s="12" t="str">
        <f>IF(A173="","",'LPG Bi-Fuel Vehicles'!H173)</f>
        <v/>
      </c>
      <c r="K173" s="6" t="str">
        <f t="shared" si="26"/>
        <v/>
      </c>
      <c r="L173" s="12" t="str">
        <f>IF(A173="","",'CNG Bi-Fuel Vehicles'!H173)</f>
        <v/>
      </c>
      <c r="M173" s="6" t="str">
        <f t="shared" si="27"/>
        <v/>
      </c>
      <c r="N173" s="12" t="str">
        <f>IF(A173="","",'CNG Vehicles'!E173)</f>
        <v/>
      </c>
      <c r="O173" s="6" t="str">
        <f t="shared" si="28"/>
        <v/>
      </c>
      <c r="P173" s="12" t="str">
        <f>IF(A173="","",'LPG Vehicles'!E173)</f>
        <v/>
      </c>
      <c r="Q173" s="6" t="str">
        <f t="shared" si="29"/>
        <v/>
      </c>
      <c r="R173" t="str">
        <f>IF(A173="","",'Diesel Hybrid Vehicles'!E173)</f>
        <v/>
      </c>
      <c r="S173" s="6" t="str">
        <f t="shared" si="30"/>
        <v/>
      </c>
      <c r="T173" s="12" t="str">
        <f t="shared" si="31"/>
        <v/>
      </c>
      <c r="U173" t="str">
        <f t="shared" si="32"/>
        <v/>
      </c>
    </row>
    <row r="174" spans="1:21" x14ac:dyDescent="0.3">
      <c r="A174" t="str">
        <f>IF(A173&gt;=Assumptions!$B$7,"",'Emission Assumption Summary'!A173+1)</f>
        <v/>
      </c>
      <c r="B174" s="12" t="str">
        <f>IF(A174="","",'Gas Vehicles'!F174)</f>
        <v/>
      </c>
      <c r="C174" s="6" t="str">
        <f t="shared" si="22"/>
        <v/>
      </c>
      <c r="D174" s="12" t="str">
        <f>IF(A174="","",'Diesel Vehicles'!F174)</f>
        <v/>
      </c>
      <c r="E174" s="6" t="str">
        <f t="shared" si="23"/>
        <v/>
      </c>
      <c r="F174" s="12" t="str">
        <f>IF(A174="","",'Ethanol Vehicles'!E174)</f>
        <v/>
      </c>
      <c r="G174" s="6" t="str">
        <f t="shared" si="24"/>
        <v/>
      </c>
      <c r="H174" s="12" t="str">
        <f>IF(A174="","",'Gasoline Hybrid Vehicles'!E174)</f>
        <v/>
      </c>
      <c r="I174" s="6" t="str">
        <f t="shared" si="25"/>
        <v/>
      </c>
      <c r="J174" s="12" t="str">
        <f>IF(A174="","",'LPG Bi-Fuel Vehicles'!H174)</f>
        <v/>
      </c>
      <c r="K174" s="6" t="str">
        <f t="shared" si="26"/>
        <v/>
      </c>
      <c r="L174" s="12" t="str">
        <f>IF(A174="","",'CNG Bi-Fuel Vehicles'!H174)</f>
        <v/>
      </c>
      <c r="M174" s="6" t="str">
        <f t="shared" si="27"/>
        <v/>
      </c>
      <c r="N174" s="12" t="str">
        <f>IF(A174="","",'CNG Vehicles'!E174)</f>
        <v/>
      </c>
      <c r="O174" s="6" t="str">
        <f t="shared" si="28"/>
        <v/>
      </c>
      <c r="P174" s="12" t="str">
        <f>IF(A174="","",'LPG Vehicles'!E174)</f>
        <v/>
      </c>
      <c r="Q174" s="6" t="str">
        <f t="shared" si="29"/>
        <v/>
      </c>
      <c r="R174" t="str">
        <f>IF(A174="","",'Diesel Hybrid Vehicles'!E174)</f>
        <v/>
      </c>
      <c r="S174" s="6" t="str">
        <f t="shared" si="30"/>
        <v/>
      </c>
      <c r="T174" s="12" t="str">
        <f t="shared" si="31"/>
        <v/>
      </c>
      <c r="U174" t="str">
        <f t="shared" si="32"/>
        <v/>
      </c>
    </row>
    <row r="175" spans="1:21" x14ac:dyDescent="0.3">
      <c r="A175" t="str">
        <f>IF(A174&gt;=Assumptions!$B$7,"",'Emission Assumption Summary'!A174+1)</f>
        <v/>
      </c>
      <c r="B175" s="12" t="str">
        <f>IF(A175="","",'Gas Vehicles'!F175)</f>
        <v/>
      </c>
      <c r="C175" s="6" t="str">
        <f t="shared" si="22"/>
        <v/>
      </c>
      <c r="D175" s="12" t="str">
        <f>IF(A175="","",'Diesel Vehicles'!F175)</f>
        <v/>
      </c>
      <c r="E175" s="6" t="str">
        <f t="shared" si="23"/>
        <v/>
      </c>
      <c r="F175" s="12" t="str">
        <f>IF(A175="","",'Ethanol Vehicles'!E175)</f>
        <v/>
      </c>
      <c r="G175" s="6" t="str">
        <f t="shared" si="24"/>
        <v/>
      </c>
      <c r="H175" s="12" t="str">
        <f>IF(A175="","",'Gasoline Hybrid Vehicles'!E175)</f>
        <v/>
      </c>
      <c r="I175" s="6" t="str">
        <f t="shared" si="25"/>
        <v/>
      </c>
      <c r="J175" s="12" t="str">
        <f>IF(A175="","",'LPG Bi-Fuel Vehicles'!H175)</f>
        <v/>
      </c>
      <c r="K175" s="6" t="str">
        <f t="shared" si="26"/>
        <v/>
      </c>
      <c r="L175" s="12" t="str">
        <f>IF(A175="","",'CNG Bi-Fuel Vehicles'!H175)</f>
        <v/>
      </c>
      <c r="M175" s="6" t="str">
        <f t="shared" si="27"/>
        <v/>
      </c>
      <c r="N175" s="12" t="str">
        <f>IF(A175="","",'CNG Vehicles'!E175)</f>
        <v/>
      </c>
      <c r="O175" s="6" t="str">
        <f t="shared" si="28"/>
        <v/>
      </c>
      <c r="P175" s="12" t="str">
        <f>IF(A175="","",'LPG Vehicles'!E175)</f>
        <v/>
      </c>
      <c r="Q175" s="6" t="str">
        <f t="shared" si="29"/>
        <v/>
      </c>
      <c r="R175" t="str">
        <f>IF(A175="","",'Diesel Hybrid Vehicles'!E175)</f>
        <v/>
      </c>
      <c r="S175" s="6" t="str">
        <f t="shared" si="30"/>
        <v/>
      </c>
      <c r="T175" s="12" t="str">
        <f t="shared" si="31"/>
        <v/>
      </c>
      <c r="U175" t="str">
        <f t="shared" si="32"/>
        <v/>
      </c>
    </row>
    <row r="176" spans="1:21" x14ac:dyDescent="0.3">
      <c r="A176" t="str">
        <f>IF(A175&gt;=Assumptions!$B$7,"",'Emission Assumption Summary'!A175+1)</f>
        <v/>
      </c>
      <c r="B176" s="12" t="str">
        <f>IF(A176="","",'Gas Vehicles'!F176)</f>
        <v/>
      </c>
      <c r="C176" s="6" t="str">
        <f t="shared" si="22"/>
        <v/>
      </c>
      <c r="D176" s="12" t="str">
        <f>IF(A176="","",'Diesel Vehicles'!F176)</f>
        <v/>
      </c>
      <c r="E176" s="6" t="str">
        <f t="shared" si="23"/>
        <v/>
      </c>
      <c r="F176" s="12" t="str">
        <f>IF(A176="","",'Ethanol Vehicles'!E176)</f>
        <v/>
      </c>
      <c r="G176" s="6" t="str">
        <f t="shared" si="24"/>
        <v/>
      </c>
      <c r="H176" s="12" t="str">
        <f>IF(A176="","",'Gasoline Hybrid Vehicles'!E176)</f>
        <v/>
      </c>
      <c r="I176" s="6" t="str">
        <f t="shared" si="25"/>
        <v/>
      </c>
      <c r="J176" s="12" t="str">
        <f>IF(A176="","",'LPG Bi-Fuel Vehicles'!H176)</f>
        <v/>
      </c>
      <c r="K176" s="6" t="str">
        <f t="shared" si="26"/>
        <v/>
      </c>
      <c r="L176" s="12" t="str">
        <f>IF(A176="","",'CNG Bi-Fuel Vehicles'!H176)</f>
        <v/>
      </c>
      <c r="M176" s="6" t="str">
        <f t="shared" si="27"/>
        <v/>
      </c>
      <c r="N176" s="12" t="str">
        <f>IF(A176="","",'CNG Vehicles'!E176)</f>
        <v/>
      </c>
      <c r="O176" s="6" t="str">
        <f t="shared" si="28"/>
        <v/>
      </c>
      <c r="P176" s="12" t="str">
        <f>IF(A176="","",'LPG Vehicles'!E176)</f>
        <v/>
      </c>
      <c r="Q176" s="6" t="str">
        <f t="shared" si="29"/>
        <v/>
      </c>
      <c r="R176" t="str">
        <f>IF(A176="","",'Diesel Hybrid Vehicles'!E176)</f>
        <v/>
      </c>
      <c r="S176" s="6" t="str">
        <f t="shared" si="30"/>
        <v/>
      </c>
      <c r="T176" s="12" t="str">
        <f t="shared" si="31"/>
        <v/>
      </c>
      <c r="U176" t="str">
        <f t="shared" si="32"/>
        <v/>
      </c>
    </row>
    <row r="177" spans="1:21" x14ac:dyDescent="0.3">
      <c r="A177" t="str">
        <f>IF(A176&gt;=Assumptions!$B$7,"",'Emission Assumption Summary'!A176+1)</f>
        <v/>
      </c>
      <c r="B177" s="12" t="str">
        <f>IF(A177="","",'Gas Vehicles'!F177)</f>
        <v/>
      </c>
      <c r="C177" s="6" t="str">
        <f t="shared" si="22"/>
        <v/>
      </c>
      <c r="D177" s="12" t="str">
        <f>IF(A177="","",'Diesel Vehicles'!F177)</f>
        <v/>
      </c>
      <c r="E177" s="6" t="str">
        <f t="shared" si="23"/>
        <v/>
      </c>
      <c r="F177" s="12" t="str">
        <f>IF(A177="","",'Ethanol Vehicles'!E177)</f>
        <v/>
      </c>
      <c r="G177" s="6" t="str">
        <f t="shared" si="24"/>
        <v/>
      </c>
      <c r="H177" s="12" t="str">
        <f>IF(A177="","",'Gasoline Hybrid Vehicles'!E177)</f>
        <v/>
      </c>
      <c r="I177" s="6" t="str">
        <f t="shared" si="25"/>
        <v/>
      </c>
      <c r="J177" s="12" t="str">
        <f>IF(A177="","",'LPG Bi-Fuel Vehicles'!H177)</f>
        <v/>
      </c>
      <c r="K177" s="6" t="str">
        <f t="shared" si="26"/>
        <v/>
      </c>
      <c r="L177" s="12" t="str">
        <f>IF(A177="","",'CNG Bi-Fuel Vehicles'!H177)</f>
        <v/>
      </c>
      <c r="M177" s="6" t="str">
        <f t="shared" si="27"/>
        <v/>
      </c>
      <c r="N177" s="12" t="str">
        <f>IF(A177="","",'CNG Vehicles'!E177)</f>
        <v/>
      </c>
      <c r="O177" s="6" t="str">
        <f t="shared" si="28"/>
        <v/>
      </c>
      <c r="P177" s="12" t="str">
        <f>IF(A177="","",'LPG Vehicles'!E177)</f>
        <v/>
      </c>
      <c r="Q177" s="6" t="str">
        <f t="shared" si="29"/>
        <v/>
      </c>
      <c r="R177" t="str">
        <f>IF(A177="","",'Diesel Hybrid Vehicles'!E177)</f>
        <v/>
      </c>
      <c r="S177" s="6" t="str">
        <f t="shared" si="30"/>
        <v/>
      </c>
      <c r="T177" s="12" t="str">
        <f t="shared" si="31"/>
        <v/>
      </c>
      <c r="U177" t="str">
        <f t="shared" si="32"/>
        <v/>
      </c>
    </row>
    <row r="178" spans="1:21" x14ac:dyDescent="0.3">
      <c r="A178" t="str">
        <f>IF(A177&gt;=Assumptions!$B$7,"",'Emission Assumption Summary'!A177+1)</f>
        <v/>
      </c>
      <c r="B178" s="12" t="str">
        <f>IF(A178="","",'Gas Vehicles'!F178)</f>
        <v/>
      </c>
      <c r="C178" s="6" t="str">
        <f t="shared" si="22"/>
        <v/>
      </c>
      <c r="D178" s="12" t="str">
        <f>IF(A178="","",'Diesel Vehicles'!F178)</f>
        <v/>
      </c>
      <c r="E178" s="6" t="str">
        <f t="shared" si="23"/>
        <v/>
      </c>
      <c r="F178" s="12" t="str">
        <f>IF(A178="","",'Ethanol Vehicles'!E178)</f>
        <v/>
      </c>
      <c r="G178" s="6" t="str">
        <f t="shared" si="24"/>
        <v/>
      </c>
      <c r="H178" s="12" t="str">
        <f>IF(A178="","",'Gasoline Hybrid Vehicles'!E178)</f>
        <v/>
      </c>
      <c r="I178" s="6" t="str">
        <f t="shared" si="25"/>
        <v/>
      </c>
      <c r="J178" s="12" t="str">
        <f>IF(A178="","",'LPG Bi-Fuel Vehicles'!H178)</f>
        <v/>
      </c>
      <c r="K178" s="6" t="str">
        <f t="shared" si="26"/>
        <v/>
      </c>
      <c r="L178" s="12" t="str">
        <f>IF(A178="","",'CNG Bi-Fuel Vehicles'!H178)</f>
        <v/>
      </c>
      <c r="M178" s="6" t="str">
        <f t="shared" si="27"/>
        <v/>
      </c>
      <c r="N178" s="12" t="str">
        <f>IF(A178="","",'CNG Vehicles'!E178)</f>
        <v/>
      </c>
      <c r="O178" s="6" t="str">
        <f t="shared" si="28"/>
        <v/>
      </c>
      <c r="P178" s="12" t="str">
        <f>IF(A178="","",'LPG Vehicles'!E178)</f>
        <v/>
      </c>
      <c r="Q178" s="6" t="str">
        <f t="shared" si="29"/>
        <v/>
      </c>
      <c r="R178" t="str">
        <f>IF(A178="","",'Diesel Hybrid Vehicles'!E178)</f>
        <v/>
      </c>
      <c r="S178" s="6" t="str">
        <f t="shared" si="30"/>
        <v/>
      </c>
      <c r="T178" s="12" t="str">
        <f t="shared" si="31"/>
        <v/>
      </c>
      <c r="U178" t="str">
        <f t="shared" si="32"/>
        <v/>
      </c>
    </row>
    <row r="179" spans="1:21" x14ac:dyDescent="0.3">
      <c r="A179" t="str">
        <f>IF(A178&gt;=Assumptions!$B$7,"",'Emission Assumption Summary'!A178+1)</f>
        <v/>
      </c>
      <c r="B179" s="12" t="str">
        <f>IF(A179="","",'Gas Vehicles'!F179)</f>
        <v/>
      </c>
      <c r="C179" s="6" t="str">
        <f t="shared" si="22"/>
        <v/>
      </c>
      <c r="D179" s="12" t="str">
        <f>IF(A179="","",'Diesel Vehicles'!F179)</f>
        <v/>
      </c>
      <c r="E179" s="6" t="str">
        <f t="shared" si="23"/>
        <v/>
      </c>
      <c r="F179" s="12" t="str">
        <f>IF(A179="","",'Ethanol Vehicles'!E179)</f>
        <v/>
      </c>
      <c r="G179" s="6" t="str">
        <f t="shared" si="24"/>
        <v/>
      </c>
      <c r="H179" s="12" t="str">
        <f>IF(A179="","",'Gasoline Hybrid Vehicles'!E179)</f>
        <v/>
      </c>
      <c r="I179" s="6" t="str">
        <f t="shared" si="25"/>
        <v/>
      </c>
      <c r="J179" s="12" t="str">
        <f>IF(A179="","",'LPG Bi-Fuel Vehicles'!H179)</f>
        <v/>
      </c>
      <c r="K179" s="6" t="str">
        <f t="shared" si="26"/>
        <v/>
      </c>
      <c r="L179" s="12" t="str">
        <f>IF(A179="","",'CNG Bi-Fuel Vehicles'!H179)</f>
        <v/>
      </c>
      <c r="M179" s="6" t="str">
        <f t="shared" si="27"/>
        <v/>
      </c>
      <c r="N179" s="12" t="str">
        <f>IF(A179="","",'CNG Vehicles'!E179)</f>
        <v/>
      </c>
      <c r="O179" s="6" t="str">
        <f t="shared" si="28"/>
        <v/>
      </c>
      <c r="P179" s="12" t="str">
        <f>IF(A179="","",'LPG Vehicles'!E179)</f>
        <v/>
      </c>
      <c r="Q179" s="6" t="str">
        <f t="shared" si="29"/>
        <v/>
      </c>
      <c r="R179" t="str">
        <f>IF(A179="","",'Diesel Hybrid Vehicles'!E179)</f>
        <v/>
      </c>
      <c r="S179" s="6" t="str">
        <f t="shared" si="30"/>
        <v/>
      </c>
      <c r="T179" s="12" t="str">
        <f t="shared" si="31"/>
        <v/>
      </c>
      <c r="U179" t="str">
        <f t="shared" si="32"/>
        <v/>
      </c>
    </row>
    <row r="180" spans="1:21" x14ac:dyDescent="0.3">
      <c r="A180" t="str">
        <f>IF(A179&gt;=Assumptions!$B$7,"",'Emission Assumption Summary'!A179+1)</f>
        <v/>
      </c>
      <c r="B180" s="12" t="str">
        <f>IF(A180="","",'Gas Vehicles'!F180)</f>
        <v/>
      </c>
      <c r="C180" s="6" t="str">
        <f t="shared" si="22"/>
        <v/>
      </c>
      <c r="D180" s="12" t="str">
        <f>IF(A180="","",'Diesel Vehicles'!F180)</f>
        <v/>
      </c>
      <c r="E180" s="6" t="str">
        <f t="shared" si="23"/>
        <v/>
      </c>
      <c r="F180" s="12" t="str">
        <f>IF(A180="","",'Ethanol Vehicles'!E180)</f>
        <v/>
      </c>
      <c r="G180" s="6" t="str">
        <f t="shared" si="24"/>
        <v/>
      </c>
      <c r="H180" s="12" t="str">
        <f>IF(A180="","",'Gasoline Hybrid Vehicles'!E180)</f>
        <v/>
      </c>
      <c r="I180" s="6" t="str">
        <f t="shared" si="25"/>
        <v/>
      </c>
      <c r="J180" s="12" t="str">
        <f>IF(A180="","",'LPG Bi-Fuel Vehicles'!H180)</f>
        <v/>
      </c>
      <c r="K180" s="6" t="str">
        <f t="shared" si="26"/>
        <v/>
      </c>
      <c r="L180" s="12" t="str">
        <f>IF(A180="","",'CNG Bi-Fuel Vehicles'!H180)</f>
        <v/>
      </c>
      <c r="M180" s="6" t="str">
        <f t="shared" si="27"/>
        <v/>
      </c>
      <c r="N180" s="12" t="str">
        <f>IF(A180="","",'CNG Vehicles'!E180)</f>
        <v/>
      </c>
      <c r="O180" s="6" t="str">
        <f t="shared" si="28"/>
        <v/>
      </c>
      <c r="P180" s="12" t="str">
        <f>IF(A180="","",'LPG Vehicles'!E180)</f>
        <v/>
      </c>
      <c r="Q180" s="6" t="str">
        <f t="shared" si="29"/>
        <v/>
      </c>
      <c r="R180" t="str">
        <f>IF(A180="","",'Diesel Hybrid Vehicles'!E180)</f>
        <v/>
      </c>
      <c r="S180" s="6" t="str">
        <f t="shared" si="30"/>
        <v/>
      </c>
      <c r="T180" s="12" t="str">
        <f t="shared" si="31"/>
        <v/>
      </c>
      <c r="U180" t="str">
        <f t="shared" si="32"/>
        <v/>
      </c>
    </row>
    <row r="181" spans="1:21" x14ac:dyDescent="0.3">
      <c r="A181" t="str">
        <f>IF(A180&gt;=Assumptions!$B$7,"",'Emission Assumption Summary'!A180+1)</f>
        <v/>
      </c>
      <c r="B181" s="12" t="str">
        <f>IF(A181="","",'Gas Vehicles'!F181)</f>
        <v/>
      </c>
      <c r="C181" s="6" t="str">
        <f t="shared" si="22"/>
        <v/>
      </c>
      <c r="D181" s="12" t="str">
        <f>IF(A181="","",'Diesel Vehicles'!F181)</f>
        <v/>
      </c>
      <c r="E181" s="6" t="str">
        <f t="shared" si="23"/>
        <v/>
      </c>
      <c r="F181" s="12" t="str">
        <f>IF(A181="","",'Ethanol Vehicles'!E181)</f>
        <v/>
      </c>
      <c r="G181" s="6" t="str">
        <f t="shared" si="24"/>
        <v/>
      </c>
      <c r="H181" s="12" t="str">
        <f>IF(A181="","",'Gasoline Hybrid Vehicles'!E181)</f>
        <v/>
      </c>
      <c r="I181" s="6" t="str">
        <f t="shared" si="25"/>
        <v/>
      </c>
      <c r="J181" s="12" t="str">
        <f>IF(A181="","",'LPG Bi-Fuel Vehicles'!H181)</f>
        <v/>
      </c>
      <c r="K181" s="6" t="str">
        <f t="shared" si="26"/>
        <v/>
      </c>
      <c r="L181" s="12" t="str">
        <f>IF(A181="","",'CNG Bi-Fuel Vehicles'!H181)</f>
        <v/>
      </c>
      <c r="M181" s="6" t="str">
        <f t="shared" si="27"/>
        <v/>
      </c>
      <c r="N181" s="12" t="str">
        <f>IF(A181="","",'CNG Vehicles'!E181)</f>
        <v/>
      </c>
      <c r="O181" s="6" t="str">
        <f t="shared" si="28"/>
        <v/>
      </c>
      <c r="P181" s="12" t="str">
        <f>IF(A181="","",'LPG Vehicles'!E181)</f>
        <v/>
      </c>
      <c r="Q181" s="6" t="str">
        <f t="shared" si="29"/>
        <v/>
      </c>
      <c r="R181" t="str">
        <f>IF(A181="","",'Diesel Hybrid Vehicles'!E181)</f>
        <v/>
      </c>
      <c r="S181" s="6" t="str">
        <f t="shared" si="30"/>
        <v/>
      </c>
      <c r="T181" s="12" t="str">
        <f t="shared" si="31"/>
        <v/>
      </c>
      <c r="U181" t="str">
        <f t="shared" si="32"/>
        <v/>
      </c>
    </row>
    <row r="182" spans="1:21" x14ac:dyDescent="0.3">
      <c r="A182" t="str">
        <f>IF(A181&gt;=Assumptions!$B$7,"",'Emission Assumption Summary'!A181+1)</f>
        <v/>
      </c>
      <c r="B182" s="12" t="str">
        <f>IF(A182="","",'Gas Vehicles'!F182)</f>
        <v/>
      </c>
      <c r="C182" s="6" t="str">
        <f t="shared" si="22"/>
        <v/>
      </c>
      <c r="D182" s="12" t="str">
        <f>IF(A182="","",'Diesel Vehicles'!F182)</f>
        <v/>
      </c>
      <c r="E182" s="6" t="str">
        <f t="shared" si="23"/>
        <v/>
      </c>
      <c r="F182" s="12" t="str">
        <f>IF(A182="","",'Ethanol Vehicles'!E182)</f>
        <v/>
      </c>
      <c r="G182" s="6" t="str">
        <f t="shared" si="24"/>
        <v/>
      </c>
      <c r="H182" s="12" t="str">
        <f>IF(A182="","",'Gasoline Hybrid Vehicles'!E182)</f>
        <v/>
      </c>
      <c r="I182" s="6" t="str">
        <f t="shared" si="25"/>
        <v/>
      </c>
      <c r="J182" s="12" t="str">
        <f>IF(A182="","",'LPG Bi-Fuel Vehicles'!H182)</f>
        <v/>
      </c>
      <c r="K182" s="6" t="str">
        <f t="shared" si="26"/>
        <v/>
      </c>
      <c r="L182" s="12" t="str">
        <f>IF(A182="","",'CNG Bi-Fuel Vehicles'!H182)</f>
        <v/>
      </c>
      <c r="M182" s="6" t="str">
        <f t="shared" si="27"/>
        <v/>
      </c>
      <c r="N182" s="12" t="str">
        <f>IF(A182="","",'CNG Vehicles'!E182)</f>
        <v/>
      </c>
      <c r="O182" s="6" t="str">
        <f t="shared" si="28"/>
        <v/>
      </c>
      <c r="P182" s="12" t="str">
        <f>IF(A182="","",'LPG Vehicles'!E182)</f>
        <v/>
      </c>
      <c r="Q182" s="6" t="str">
        <f t="shared" si="29"/>
        <v/>
      </c>
      <c r="R182" t="str">
        <f>IF(A182="","",'Diesel Hybrid Vehicles'!E182)</f>
        <v/>
      </c>
      <c r="S182" s="6" t="str">
        <f t="shared" si="30"/>
        <v/>
      </c>
      <c r="T182" s="12" t="str">
        <f t="shared" si="31"/>
        <v/>
      </c>
      <c r="U182" t="str">
        <f t="shared" si="32"/>
        <v/>
      </c>
    </row>
    <row r="183" spans="1:21" x14ac:dyDescent="0.3">
      <c r="A183" t="str">
        <f>IF(A182&gt;=Assumptions!$B$7,"",'Emission Assumption Summary'!A182+1)</f>
        <v/>
      </c>
      <c r="B183" s="12" t="str">
        <f>IF(A183="","",'Gas Vehicles'!F183)</f>
        <v/>
      </c>
      <c r="C183" s="6" t="str">
        <f t="shared" si="22"/>
        <v/>
      </c>
      <c r="D183" s="12" t="str">
        <f>IF(A183="","",'Diesel Vehicles'!F183)</f>
        <v/>
      </c>
      <c r="E183" s="6" t="str">
        <f t="shared" si="23"/>
        <v/>
      </c>
      <c r="F183" s="12" t="str">
        <f>IF(A183="","",'Ethanol Vehicles'!E183)</f>
        <v/>
      </c>
      <c r="G183" s="6" t="str">
        <f t="shared" si="24"/>
        <v/>
      </c>
      <c r="H183" s="12" t="str">
        <f>IF(A183="","",'Gasoline Hybrid Vehicles'!E183)</f>
        <v/>
      </c>
      <c r="I183" s="6" t="str">
        <f t="shared" si="25"/>
        <v/>
      </c>
      <c r="J183" s="12" t="str">
        <f>IF(A183="","",'LPG Bi-Fuel Vehicles'!H183)</f>
        <v/>
      </c>
      <c r="K183" s="6" t="str">
        <f t="shared" si="26"/>
        <v/>
      </c>
      <c r="L183" s="12" t="str">
        <f>IF(A183="","",'CNG Bi-Fuel Vehicles'!H183)</f>
        <v/>
      </c>
      <c r="M183" s="6" t="str">
        <f t="shared" si="27"/>
        <v/>
      </c>
      <c r="N183" s="12" t="str">
        <f>IF(A183="","",'CNG Vehicles'!E183)</f>
        <v/>
      </c>
      <c r="O183" s="6" t="str">
        <f t="shared" si="28"/>
        <v/>
      </c>
      <c r="P183" s="12" t="str">
        <f>IF(A183="","",'LPG Vehicles'!E183)</f>
        <v/>
      </c>
      <c r="Q183" s="6" t="str">
        <f t="shared" si="29"/>
        <v/>
      </c>
      <c r="R183" t="str">
        <f>IF(A183="","",'Diesel Hybrid Vehicles'!E183)</f>
        <v/>
      </c>
      <c r="S183" s="6" t="str">
        <f t="shared" si="30"/>
        <v/>
      </c>
      <c r="T183" s="12" t="str">
        <f t="shared" si="31"/>
        <v/>
      </c>
      <c r="U183" t="str">
        <f t="shared" si="32"/>
        <v/>
      </c>
    </row>
    <row r="184" spans="1:21" x14ac:dyDescent="0.3">
      <c r="A184" t="str">
        <f>IF(A183&gt;=Assumptions!$B$7,"",'Emission Assumption Summary'!A183+1)</f>
        <v/>
      </c>
      <c r="B184" s="12" t="str">
        <f>IF(A184="","",'Gas Vehicles'!F184)</f>
        <v/>
      </c>
      <c r="C184" s="6" t="str">
        <f t="shared" si="22"/>
        <v/>
      </c>
      <c r="D184" s="12" t="str">
        <f>IF(A184="","",'Diesel Vehicles'!F184)</f>
        <v/>
      </c>
      <c r="E184" s="6" t="str">
        <f t="shared" si="23"/>
        <v/>
      </c>
      <c r="F184" s="12" t="str">
        <f>IF(A184="","",'Ethanol Vehicles'!E184)</f>
        <v/>
      </c>
      <c r="G184" s="6" t="str">
        <f t="shared" si="24"/>
        <v/>
      </c>
      <c r="H184" s="12" t="str">
        <f>IF(A184="","",'Gasoline Hybrid Vehicles'!E184)</f>
        <v/>
      </c>
      <c r="I184" s="6" t="str">
        <f t="shared" si="25"/>
        <v/>
      </c>
      <c r="J184" s="12" t="str">
        <f>IF(A184="","",'LPG Bi-Fuel Vehicles'!H184)</f>
        <v/>
      </c>
      <c r="K184" s="6" t="str">
        <f t="shared" si="26"/>
        <v/>
      </c>
      <c r="L184" s="12" t="str">
        <f>IF(A184="","",'CNG Bi-Fuel Vehicles'!H184)</f>
        <v/>
      </c>
      <c r="M184" s="6" t="str">
        <f t="shared" si="27"/>
        <v/>
      </c>
      <c r="N184" s="12" t="str">
        <f>IF(A184="","",'CNG Vehicles'!E184)</f>
        <v/>
      </c>
      <c r="O184" s="6" t="str">
        <f t="shared" si="28"/>
        <v/>
      </c>
      <c r="P184" s="12" t="str">
        <f>IF(A184="","",'LPG Vehicles'!E184)</f>
        <v/>
      </c>
      <c r="Q184" s="6" t="str">
        <f t="shared" si="29"/>
        <v/>
      </c>
      <c r="R184" t="str">
        <f>IF(A184="","",'Diesel Hybrid Vehicles'!E184)</f>
        <v/>
      </c>
      <c r="S184" s="6" t="str">
        <f t="shared" si="30"/>
        <v/>
      </c>
      <c r="T184" s="12" t="str">
        <f t="shared" si="31"/>
        <v/>
      </c>
      <c r="U184" t="str">
        <f t="shared" si="32"/>
        <v/>
      </c>
    </row>
    <row r="185" spans="1:21" x14ac:dyDescent="0.3">
      <c r="A185" t="str">
        <f>IF(A184&gt;=Assumptions!$B$7,"",'Emission Assumption Summary'!A184+1)</f>
        <v/>
      </c>
      <c r="B185" s="12" t="str">
        <f>IF(A185="","",'Gas Vehicles'!F185)</f>
        <v/>
      </c>
      <c r="C185" s="6" t="str">
        <f t="shared" si="22"/>
        <v/>
      </c>
      <c r="D185" s="12" t="str">
        <f>IF(A185="","",'Diesel Vehicles'!F185)</f>
        <v/>
      </c>
      <c r="E185" s="6" t="str">
        <f t="shared" si="23"/>
        <v/>
      </c>
      <c r="F185" s="12" t="str">
        <f>IF(A185="","",'Ethanol Vehicles'!E185)</f>
        <v/>
      </c>
      <c r="G185" s="6" t="str">
        <f t="shared" si="24"/>
        <v/>
      </c>
      <c r="H185" s="12" t="str">
        <f>IF(A185="","",'Gasoline Hybrid Vehicles'!E185)</f>
        <v/>
      </c>
      <c r="I185" s="6" t="str">
        <f t="shared" si="25"/>
        <v/>
      </c>
      <c r="J185" s="12" t="str">
        <f>IF(A185="","",'LPG Bi-Fuel Vehicles'!H185)</f>
        <v/>
      </c>
      <c r="K185" s="6" t="str">
        <f t="shared" si="26"/>
        <v/>
      </c>
      <c r="L185" s="12" t="str">
        <f>IF(A185="","",'CNG Bi-Fuel Vehicles'!H185)</f>
        <v/>
      </c>
      <c r="M185" s="6" t="str">
        <f t="shared" si="27"/>
        <v/>
      </c>
      <c r="N185" s="12" t="str">
        <f>IF(A185="","",'CNG Vehicles'!E185)</f>
        <v/>
      </c>
      <c r="O185" s="6" t="str">
        <f t="shared" si="28"/>
        <v/>
      </c>
      <c r="P185" s="12" t="str">
        <f>IF(A185="","",'LPG Vehicles'!E185)</f>
        <v/>
      </c>
      <c r="Q185" s="6" t="str">
        <f t="shared" si="29"/>
        <v/>
      </c>
      <c r="R185" t="str">
        <f>IF(A185="","",'Diesel Hybrid Vehicles'!E185)</f>
        <v/>
      </c>
      <c r="S185" s="6" t="str">
        <f t="shared" si="30"/>
        <v/>
      </c>
      <c r="T185" s="12" t="str">
        <f t="shared" si="31"/>
        <v/>
      </c>
      <c r="U185" t="str">
        <f t="shared" si="32"/>
        <v/>
      </c>
    </row>
    <row r="186" spans="1:21" x14ac:dyDescent="0.3">
      <c r="A186" t="str">
        <f>IF(A185&gt;=Assumptions!$B$7,"",'Emission Assumption Summary'!A185+1)</f>
        <v/>
      </c>
      <c r="B186" s="12" t="str">
        <f>IF(A186="","",'Gas Vehicles'!F186)</f>
        <v/>
      </c>
      <c r="C186" s="6" t="str">
        <f t="shared" si="22"/>
        <v/>
      </c>
      <c r="D186" s="12" t="str">
        <f>IF(A186="","",'Diesel Vehicles'!F186)</f>
        <v/>
      </c>
      <c r="E186" s="6" t="str">
        <f t="shared" si="23"/>
        <v/>
      </c>
      <c r="F186" s="12" t="str">
        <f>IF(A186="","",'Ethanol Vehicles'!E186)</f>
        <v/>
      </c>
      <c r="G186" s="6" t="str">
        <f t="shared" si="24"/>
        <v/>
      </c>
      <c r="H186" s="12" t="str">
        <f>IF(A186="","",'Gasoline Hybrid Vehicles'!E186)</f>
        <v/>
      </c>
      <c r="I186" s="6" t="str">
        <f t="shared" si="25"/>
        <v/>
      </c>
      <c r="J186" s="12" t="str">
        <f>IF(A186="","",'LPG Bi-Fuel Vehicles'!H186)</f>
        <v/>
      </c>
      <c r="K186" s="6" t="str">
        <f t="shared" si="26"/>
        <v/>
      </c>
      <c r="L186" s="12" t="str">
        <f>IF(A186="","",'CNG Bi-Fuel Vehicles'!H186)</f>
        <v/>
      </c>
      <c r="M186" s="6" t="str">
        <f t="shared" si="27"/>
        <v/>
      </c>
      <c r="N186" s="12" t="str">
        <f>IF(A186="","",'CNG Vehicles'!E186)</f>
        <v/>
      </c>
      <c r="O186" s="6" t="str">
        <f t="shared" si="28"/>
        <v/>
      </c>
      <c r="P186" s="12" t="str">
        <f>IF(A186="","",'LPG Vehicles'!E186)</f>
        <v/>
      </c>
      <c r="Q186" s="6" t="str">
        <f t="shared" si="29"/>
        <v/>
      </c>
      <c r="R186" t="str">
        <f>IF(A186="","",'Diesel Hybrid Vehicles'!E186)</f>
        <v/>
      </c>
      <c r="S186" s="6" t="str">
        <f t="shared" si="30"/>
        <v/>
      </c>
      <c r="T186" s="12" t="str">
        <f t="shared" si="31"/>
        <v/>
      </c>
      <c r="U186" t="str">
        <f t="shared" si="32"/>
        <v/>
      </c>
    </row>
    <row r="187" spans="1:21" x14ac:dyDescent="0.3">
      <c r="A187" t="str">
        <f>IF(A186&gt;=Assumptions!$B$7,"",'Emission Assumption Summary'!A186+1)</f>
        <v/>
      </c>
      <c r="B187" s="12" t="str">
        <f>IF(A187="","",'Gas Vehicles'!F187)</f>
        <v/>
      </c>
      <c r="C187" s="6" t="str">
        <f t="shared" si="22"/>
        <v/>
      </c>
      <c r="D187" s="12" t="str">
        <f>IF(A187="","",'Diesel Vehicles'!F187)</f>
        <v/>
      </c>
      <c r="E187" s="6" t="str">
        <f t="shared" si="23"/>
        <v/>
      </c>
      <c r="F187" s="12" t="str">
        <f>IF(A187="","",'Ethanol Vehicles'!E187)</f>
        <v/>
      </c>
      <c r="G187" s="6" t="str">
        <f t="shared" si="24"/>
        <v/>
      </c>
      <c r="H187" s="12" t="str">
        <f>IF(A187="","",'Gasoline Hybrid Vehicles'!E187)</f>
        <v/>
      </c>
      <c r="I187" s="6" t="str">
        <f t="shared" si="25"/>
        <v/>
      </c>
      <c r="J187" s="12" t="str">
        <f>IF(A187="","",'LPG Bi-Fuel Vehicles'!H187)</f>
        <v/>
      </c>
      <c r="K187" s="6" t="str">
        <f t="shared" si="26"/>
        <v/>
      </c>
      <c r="L187" s="12" t="str">
        <f>IF(A187="","",'CNG Bi-Fuel Vehicles'!H187)</f>
        <v/>
      </c>
      <c r="M187" s="6" t="str">
        <f t="shared" si="27"/>
        <v/>
      </c>
      <c r="N187" s="12" t="str">
        <f>IF(A187="","",'CNG Vehicles'!E187)</f>
        <v/>
      </c>
      <c r="O187" s="6" t="str">
        <f t="shared" si="28"/>
        <v/>
      </c>
      <c r="P187" s="12" t="str">
        <f>IF(A187="","",'LPG Vehicles'!E187)</f>
        <v/>
      </c>
      <c r="Q187" s="6" t="str">
        <f t="shared" si="29"/>
        <v/>
      </c>
      <c r="R187" t="str">
        <f>IF(A187="","",'Diesel Hybrid Vehicles'!E187)</f>
        <v/>
      </c>
      <c r="S187" s="6" t="str">
        <f t="shared" si="30"/>
        <v/>
      </c>
      <c r="T187" s="12" t="str">
        <f t="shared" si="31"/>
        <v/>
      </c>
      <c r="U187" t="str">
        <f t="shared" si="32"/>
        <v/>
      </c>
    </row>
    <row r="188" spans="1:21" x14ac:dyDescent="0.3">
      <c r="A188" t="str">
        <f>IF(A187&gt;=Assumptions!$B$7,"",'Emission Assumption Summary'!A187+1)</f>
        <v/>
      </c>
      <c r="B188" s="12" t="str">
        <f>IF(A188="","",'Gas Vehicles'!F188)</f>
        <v/>
      </c>
      <c r="C188" s="6" t="str">
        <f t="shared" si="22"/>
        <v/>
      </c>
      <c r="D188" s="12" t="str">
        <f>IF(A188="","",'Diesel Vehicles'!F188)</f>
        <v/>
      </c>
      <c r="E188" s="6" t="str">
        <f t="shared" si="23"/>
        <v/>
      </c>
      <c r="F188" s="12" t="str">
        <f>IF(A188="","",'Ethanol Vehicles'!E188)</f>
        <v/>
      </c>
      <c r="G188" s="6" t="str">
        <f t="shared" si="24"/>
        <v/>
      </c>
      <c r="H188" s="12" t="str">
        <f>IF(A188="","",'Gasoline Hybrid Vehicles'!E188)</f>
        <v/>
      </c>
      <c r="I188" s="6" t="str">
        <f t="shared" si="25"/>
        <v/>
      </c>
      <c r="J188" s="12" t="str">
        <f>IF(A188="","",'LPG Bi-Fuel Vehicles'!H188)</f>
        <v/>
      </c>
      <c r="K188" s="6" t="str">
        <f t="shared" si="26"/>
        <v/>
      </c>
      <c r="L188" s="12" t="str">
        <f>IF(A188="","",'CNG Bi-Fuel Vehicles'!H188)</f>
        <v/>
      </c>
      <c r="M188" s="6" t="str">
        <f t="shared" si="27"/>
        <v/>
      </c>
      <c r="N188" s="12" t="str">
        <f>IF(A188="","",'CNG Vehicles'!E188)</f>
        <v/>
      </c>
      <c r="O188" s="6" t="str">
        <f t="shared" si="28"/>
        <v/>
      </c>
      <c r="P188" s="12" t="str">
        <f>IF(A188="","",'LPG Vehicles'!E188)</f>
        <v/>
      </c>
      <c r="Q188" s="6" t="str">
        <f t="shared" si="29"/>
        <v/>
      </c>
      <c r="R188" t="str">
        <f>IF(A188="","",'Diesel Hybrid Vehicles'!E188)</f>
        <v/>
      </c>
      <c r="S188" s="6" t="str">
        <f t="shared" si="30"/>
        <v/>
      </c>
      <c r="T188" s="12" t="str">
        <f t="shared" si="31"/>
        <v/>
      </c>
      <c r="U188" t="str">
        <f t="shared" si="32"/>
        <v/>
      </c>
    </row>
    <row r="189" spans="1:21" x14ac:dyDescent="0.3">
      <c r="A189" t="str">
        <f>IF(A188&gt;=Assumptions!$B$7,"",'Emission Assumption Summary'!A188+1)</f>
        <v/>
      </c>
      <c r="B189" s="12" t="str">
        <f>IF(A189="","",'Gas Vehicles'!F189)</f>
        <v/>
      </c>
      <c r="C189" s="6" t="str">
        <f t="shared" si="22"/>
        <v/>
      </c>
      <c r="D189" s="12" t="str">
        <f>IF(A189="","",'Diesel Vehicles'!F189)</f>
        <v/>
      </c>
      <c r="E189" s="6" t="str">
        <f t="shared" si="23"/>
        <v/>
      </c>
      <c r="F189" s="12" t="str">
        <f>IF(A189="","",'Ethanol Vehicles'!E189)</f>
        <v/>
      </c>
      <c r="G189" s="6" t="str">
        <f t="shared" si="24"/>
        <v/>
      </c>
      <c r="H189" s="12" t="str">
        <f>IF(A189="","",'Gasoline Hybrid Vehicles'!E189)</f>
        <v/>
      </c>
      <c r="I189" s="6" t="str">
        <f t="shared" si="25"/>
        <v/>
      </c>
      <c r="J189" s="12" t="str">
        <f>IF(A189="","",'LPG Bi-Fuel Vehicles'!H189)</f>
        <v/>
      </c>
      <c r="K189" s="6" t="str">
        <f t="shared" si="26"/>
        <v/>
      </c>
      <c r="L189" s="12" t="str">
        <f>IF(A189="","",'CNG Bi-Fuel Vehicles'!H189)</f>
        <v/>
      </c>
      <c r="M189" s="6" t="str">
        <f t="shared" si="27"/>
        <v/>
      </c>
      <c r="N189" s="12" t="str">
        <f>IF(A189="","",'CNG Vehicles'!E189)</f>
        <v/>
      </c>
      <c r="O189" s="6" t="str">
        <f t="shared" si="28"/>
        <v/>
      </c>
      <c r="P189" s="12" t="str">
        <f>IF(A189="","",'LPG Vehicles'!E189)</f>
        <v/>
      </c>
      <c r="Q189" s="6" t="str">
        <f t="shared" si="29"/>
        <v/>
      </c>
      <c r="R189" t="str">
        <f>IF(A189="","",'Diesel Hybrid Vehicles'!E189)</f>
        <v/>
      </c>
      <c r="S189" s="6" t="str">
        <f t="shared" si="30"/>
        <v/>
      </c>
      <c r="T189" s="12" t="str">
        <f t="shared" si="31"/>
        <v/>
      </c>
      <c r="U189" t="str">
        <f t="shared" si="32"/>
        <v/>
      </c>
    </row>
    <row r="190" spans="1:21" x14ac:dyDescent="0.3">
      <c r="A190" t="str">
        <f>IF(A189&gt;=Assumptions!$B$7,"",'Emission Assumption Summary'!A189+1)</f>
        <v/>
      </c>
      <c r="B190" s="12" t="str">
        <f>IF(A190="","",'Gas Vehicles'!F190)</f>
        <v/>
      </c>
      <c r="C190" s="6" t="str">
        <f t="shared" si="22"/>
        <v/>
      </c>
      <c r="D190" s="12" t="str">
        <f>IF(A190="","",'Diesel Vehicles'!F190)</f>
        <v/>
      </c>
      <c r="E190" s="6" t="str">
        <f t="shared" si="23"/>
        <v/>
      </c>
      <c r="F190" s="12" t="str">
        <f>IF(A190="","",'Ethanol Vehicles'!E190)</f>
        <v/>
      </c>
      <c r="G190" s="6" t="str">
        <f t="shared" si="24"/>
        <v/>
      </c>
      <c r="H190" s="12" t="str">
        <f>IF(A190="","",'Gasoline Hybrid Vehicles'!E190)</f>
        <v/>
      </c>
      <c r="I190" s="6" t="str">
        <f t="shared" si="25"/>
        <v/>
      </c>
      <c r="J190" s="12" t="str">
        <f>IF(A190="","",'LPG Bi-Fuel Vehicles'!H190)</f>
        <v/>
      </c>
      <c r="K190" s="6" t="str">
        <f t="shared" si="26"/>
        <v/>
      </c>
      <c r="L190" s="12" t="str">
        <f>IF(A190="","",'CNG Bi-Fuel Vehicles'!H190)</f>
        <v/>
      </c>
      <c r="M190" s="6" t="str">
        <f t="shared" si="27"/>
        <v/>
      </c>
      <c r="N190" s="12" t="str">
        <f>IF(A190="","",'CNG Vehicles'!E190)</f>
        <v/>
      </c>
      <c r="O190" s="6" t="str">
        <f t="shared" si="28"/>
        <v/>
      </c>
      <c r="P190" s="12" t="str">
        <f>IF(A190="","",'LPG Vehicles'!E190)</f>
        <v/>
      </c>
      <c r="Q190" s="6" t="str">
        <f t="shared" si="29"/>
        <v/>
      </c>
      <c r="R190" t="str">
        <f>IF(A190="","",'Diesel Hybrid Vehicles'!E190)</f>
        <v/>
      </c>
      <c r="S190" s="6" t="str">
        <f t="shared" si="30"/>
        <v/>
      </c>
      <c r="T190" s="12" t="str">
        <f t="shared" si="31"/>
        <v/>
      </c>
      <c r="U190" t="str">
        <f t="shared" si="32"/>
        <v/>
      </c>
    </row>
    <row r="191" spans="1:21" x14ac:dyDescent="0.3">
      <c r="A191" t="str">
        <f>IF(A190&gt;=Assumptions!$B$7,"",'Emission Assumption Summary'!A190+1)</f>
        <v/>
      </c>
      <c r="B191" s="12" t="str">
        <f>IF(A191="","",'Gas Vehicles'!F191)</f>
        <v/>
      </c>
      <c r="C191" s="6" t="str">
        <f t="shared" si="22"/>
        <v/>
      </c>
      <c r="D191" s="12" t="str">
        <f>IF(A191="","",'Diesel Vehicles'!F191)</f>
        <v/>
      </c>
      <c r="E191" s="6" t="str">
        <f t="shared" si="23"/>
        <v/>
      </c>
      <c r="F191" s="12" t="str">
        <f>IF(A191="","",'Ethanol Vehicles'!E191)</f>
        <v/>
      </c>
      <c r="G191" s="6" t="str">
        <f t="shared" si="24"/>
        <v/>
      </c>
      <c r="H191" s="12" t="str">
        <f>IF(A191="","",'Gasoline Hybrid Vehicles'!E191)</f>
        <v/>
      </c>
      <c r="I191" s="6" t="str">
        <f t="shared" si="25"/>
        <v/>
      </c>
      <c r="J191" s="12" t="str">
        <f>IF(A191="","",'LPG Bi-Fuel Vehicles'!H191)</f>
        <v/>
      </c>
      <c r="K191" s="6" t="str">
        <f t="shared" si="26"/>
        <v/>
      </c>
      <c r="L191" s="12" t="str">
        <f>IF(A191="","",'CNG Bi-Fuel Vehicles'!H191)</f>
        <v/>
      </c>
      <c r="M191" s="6" t="str">
        <f t="shared" si="27"/>
        <v/>
      </c>
      <c r="N191" s="12" t="str">
        <f>IF(A191="","",'CNG Vehicles'!E191)</f>
        <v/>
      </c>
      <c r="O191" s="6" t="str">
        <f t="shared" si="28"/>
        <v/>
      </c>
      <c r="P191" s="12" t="str">
        <f>IF(A191="","",'LPG Vehicles'!E191)</f>
        <v/>
      </c>
      <c r="Q191" s="6" t="str">
        <f t="shared" si="29"/>
        <v/>
      </c>
      <c r="R191" t="str">
        <f>IF(A191="","",'Diesel Hybrid Vehicles'!E191)</f>
        <v/>
      </c>
      <c r="S191" s="6" t="str">
        <f t="shared" si="30"/>
        <v/>
      </c>
      <c r="T191" s="12" t="str">
        <f t="shared" si="31"/>
        <v/>
      </c>
      <c r="U191" t="str">
        <f t="shared" si="32"/>
        <v/>
      </c>
    </row>
    <row r="192" spans="1:21" x14ac:dyDescent="0.3">
      <c r="A192" t="str">
        <f>IF(A191&gt;=Assumptions!$B$7,"",'Emission Assumption Summary'!A191+1)</f>
        <v/>
      </c>
      <c r="B192" s="12" t="str">
        <f>IF(A192="","",'Gas Vehicles'!F192)</f>
        <v/>
      </c>
      <c r="C192" s="6" t="str">
        <f t="shared" si="22"/>
        <v/>
      </c>
      <c r="D192" s="12" t="str">
        <f>IF(A192="","",'Diesel Vehicles'!F192)</f>
        <v/>
      </c>
      <c r="E192" s="6" t="str">
        <f t="shared" si="23"/>
        <v/>
      </c>
      <c r="F192" s="12" t="str">
        <f>IF(A192="","",'Ethanol Vehicles'!E192)</f>
        <v/>
      </c>
      <c r="G192" s="6" t="str">
        <f t="shared" si="24"/>
        <v/>
      </c>
      <c r="H192" s="12" t="str">
        <f>IF(A192="","",'Gasoline Hybrid Vehicles'!E192)</f>
        <v/>
      </c>
      <c r="I192" s="6" t="str">
        <f t="shared" si="25"/>
        <v/>
      </c>
      <c r="J192" s="12" t="str">
        <f>IF(A192="","",'LPG Bi-Fuel Vehicles'!H192)</f>
        <v/>
      </c>
      <c r="K192" s="6" t="str">
        <f t="shared" si="26"/>
        <v/>
      </c>
      <c r="L192" s="12" t="str">
        <f>IF(A192="","",'CNG Bi-Fuel Vehicles'!H192)</f>
        <v/>
      </c>
      <c r="M192" s="6" t="str">
        <f t="shared" si="27"/>
        <v/>
      </c>
      <c r="N192" s="12" t="str">
        <f>IF(A192="","",'CNG Vehicles'!E192)</f>
        <v/>
      </c>
      <c r="O192" s="6" t="str">
        <f t="shared" si="28"/>
        <v/>
      </c>
      <c r="P192" s="12" t="str">
        <f>IF(A192="","",'LPG Vehicles'!E192)</f>
        <v/>
      </c>
      <c r="Q192" s="6" t="str">
        <f t="shared" si="29"/>
        <v/>
      </c>
      <c r="R192" t="str">
        <f>IF(A192="","",'Diesel Hybrid Vehicles'!E192)</f>
        <v/>
      </c>
      <c r="S192" s="6" t="str">
        <f t="shared" si="30"/>
        <v/>
      </c>
      <c r="T192" s="12" t="str">
        <f t="shared" si="31"/>
        <v/>
      </c>
      <c r="U192" t="str">
        <f t="shared" si="32"/>
        <v/>
      </c>
    </row>
    <row r="193" spans="1:21" x14ac:dyDescent="0.3">
      <c r="A193" t="str">
        <f>IF(A192&gt;=Assumptions!$B$7,"",'Emission Assumption Summary'!A192+1)</f>
        <v/>
      </c>
      <c r="B193" s="12" t="str">
        <f>IF(A193="","",'Gas Vehicles'!F193)</f>
        <v/>
      </c>
      <c r="C193" s="6" t="str">
        <f t="shared" si="22"/>
        <v/>
      </c>
      <c r="D193" s="12" t="str">
        <f>IF(A193="","",'Diesel Vehicles'!F193)</f>
        <v/>
      </c>
      <c r="E193" s="6" t="str">
        <f t="shared" si="23"/>
        <v/>
      </c>
      <c r="F193" s="12" t="str">
        <f>IF(A193="","",'Ethanol Vehicles'!E193)</f>
        <v/>
      </c>
      <c r="G193" s="6" t="str">
        <f t="shared" si="24"/>
        <v/>
      </c>
      <c r="H193" s="12" t="str">
        <f>IF(A193="","",'Gasoline Hybrid Vehicles'!E193)</f>
        <v/>
      </c>
      <c r="I193" s="6" t="str">
        <f t="shared" si="25"/>
        <v/>
      </c>
      <c r="J193" s="12" t="str">
        <f>IF(A193="","",'LPG Bi-Fuel Vehicles'!H193)</f>
        <v/>
      </c>
      <c r="K193" s="6" t="str">
        <f t="shared" si="26"/>
        <v/>
      </c>
      <c r="L193" s="12" t="str">
        <f>IF(A193="","",'CNG Bi-Fuel Vehicles'!H193)</f>
        <v/>
      </c>
      <c r="M193" s="6" t="str">
        <f t="shared" si="27"/>
        <v/>
      </c>
      <c r="N193" s="12" t="str">
        <f>IF(A193="","",'CNG Vehicles'!E193)</f>
        <v/>
      </c>
      <c r="O193" s="6" t="str">
        <f t="shared" si="28"/>
        <v/>
      </c>
      <c r="P193" s="12" t="str">
        <f>IF(A193="","",'LPG Vehicles'!E193)</f>
        <v/>
      </c>
      <c r="Q193" s="6" t="str">
        <f t="shared" si="29"/>
        <v/>
      </c>
      <c r="R193" t="str">
        <f>IF(A193="","",'Diesel Hybrid Vehicles'!E193)</f>
        <v/>
      </c>
      <c r="S193" s="6" t="str">
        <f t="shared" si="30"/>
        <v/>
      </c>
      <c r="T193" s="12" t="str">
        <f t="shared" si="31"/>
        <v/>
      </c>
      <c r="U193" t="str">
        <f t="shared" si="32"/>
        <v/>
      </c>
    </row>
    <row r="194" spans="1:21" x14ac:dyDescent="0.3">
      <c r="A194" t="str">
        <f>IF(A193&gt;=Assumptions!$B$7,"",'Emission Assumption Summary'!A193+1)</f>
        <v/>
      </c>
      <c r="B194" s="12" t="str">
        <f>IF(A194="","",'Gas Vehicles'!F194)</f>
        <v/>
      </c>
      <c r="C194" s="6" t="str">
        <f t="shared" si="22"/>
        <v/>
      </c>
      <c r="D194" s="12" t="str">
        <f>IF(A194="","",'Diesel Vehicles'!F194)</f>
        <v/>
      </c>
      <c r="E194" s="6" t="str">
        <f t="shared" si="23"/>
        <v/>
      </c>
      <c r="F194" s="12" t="str">
        <f>IF(A194="","",'Ethanol Vehicles'!E194)</f>
        <v/>
      </c>
      <c r="G194" s="6" t="str">
        <f t="shared" si="24"/>
        <v/>
      </c>
      <c r="H194" s="12" t="str">
        <f>IF(A194="","",'Gasoline Hybrid Vehicles'!E194)</f>
        <v/>
      </c>
      <c r="I194" s="6" t="str">
        <f t="shared" si="25"/>
        <v/>
      </c>
      <c r="J194" s="12" t="str">
        <f>IF(A194="","",'LPG Bi-Fuel Vehicles'!H194)</f>
        <v/>
      </c>
      <c r="K194" s="6" t="str">
        <f t="shared" si="26"/>
        <v/>
      </c>
      <c r="L194" s="12" t="str">
        <f>IF(A194="","",'CNG Bi-Fuel Vehicles'!H194)</f>
        <v/>
      </c>
      <c r="M194" s="6" t="str">
        <f t="shared" si="27"/>
        <v/>
      </c>
      <c r="N194" s="12" t="str">
        <f>IF(A194="","",'CNG Vehicles'!E194)</f>
        <v/>
      </c>
      <c r="O194" s="6" t="str">
        <f t="shared" si="28"/>
        <v/>
      </c>
      <c r="P194" s="12" t="str">
        <f>IF(A194="","",'LPG Vehicles'!E194)</f>
        <v/>
      </c>
      <c r="Q194" s="6" t="str">
        <f t="shared" si="29"/>
        <v/>
      </c>
      <c r="R194" t="str">
        <f>IF(A194="","",'Diesel Hybrid Vehicles'!E194)</f>
        <v/>
      </c>
      <c r="S194" s="6" t="str">
        <f t="shared" si="30"/>
        <v/>
      </c>
      <c r="T194" s="12" t="str">
        <f t="shared" si="31"/>
        <v/>
      </c>
      <c r="U194" t="str">
        <f t="shared" si="32"/>
        <v/>
      </c>
    </row>
    <row r="195" spans="1:21" x14ac:dyDescent="0.3">
      <c r="A195" t="str">
        <f>IF(A194&gt;=Assumptions!$B$7,"",'Emission Assumption Summary'!A194+1)</f>
        <v/>
      </c>
      <c r="B195" s="12" t="str">
        <f>IF(A195="","",'Gas Vehicles'!F195)</f>
        <v/>
      </c>
      <c r="C195" s="6" t="str">
        <f t="shared" ref="C195:C224" si="33">IF(A195="","",B195/T195)</f>
        <v/>
      </c>
      <c r="D195" s="12" t="str">
        <f>IF(A195="","",'Diesel Vehicles'!F195)</f>
        <v/>
      </c>
      <c r="E195" s="6" t="str">
        <f t="shared" ref="E195:E258" si="34">IF(A195="","",D195/T195)</f>
        <v/>
      </c>
      <c r="F195" s="12" t="str">
        <f>IF(A195="","",'Ethanol Vehicles'!E195)</f>
        <v/>
      </c>
      <c r="G195" s="6" t="str">
        <f t="shared" ref="G195:G216" si="35">IF(A195="","",F195/T195)</f>
        <v/>
      </c>
      <c r="H195" s="12" t="str">
        <f>IF(A195="","",'Gasoline Hybrid Vehicles'!E195)</f>
        <v/>
      </c>
      <c r="I195" s="6" t="str">
        <f t="shared" ref="I195:I258" si="36">IF(A195="","",H195/T195)</f>
        <v/>
      </c>
      <c r="J195" s="12" t="str">
        <f>IF(A195="","",'LPG Bi-Fuel Vehicles'!H195)</f>
        <v/>
      </c>
      <c r="K195" s="6" t="str">
        <f t="shared" ref="K195:K258" si="37">IF(A195="","",J195/T195)</f>
        <v/>
      </c>
      <c r="L195" s="12" t="str">
        <f>IF(A195="","",'CNG Bi-Fuel Vehicles'!H195)</f>
        <v/>
      </c>
      <c r="M195" s="6" t="str">
        <f t="shared" ref="M195:M258" si="38">IF(A195="","",L195/T195)</f>
        <v/>
      </c>
      <c r="N195" s="12" t="str">
        <f>IF(A195="","",'CNG Vehicles'!E195)</f>
        <v/>
      </c>
      <c r="O195" s="6" t="str">
        <f t="shared" ref="O195:O258" si="39">IF(A195="","",N195/T195)</f>
        <v/>
      </c>
      <c r="P195" s="12" t="str">
        <f>IF(A195="","",'LPG Vehicles'!E195)</f>
        <v/>
      </c>
      <c r="Q195" s="6" t="str">
        <f t="shared" ref="Q195:Q241" si="40">IF(A195="","",P195/T195)</f>
        <v/>
      </c>
      <c r="R195" t="str">
        <f>IF(A195="","",'Diesel Hybrid Vehicles'!E195)</f>
        <v/>
      </c>
      <c r="S195" s="6" t="str">
        <f t="shared" ref="S195:S258" si="41">IF(A195="","",R195/T195)</f>
        <v/>
      </c>
      <c r="T195" s="12" t="str">
        <f t="shared" ref="T195:T258" si="42">IF(A195="","",R195+P195+N195+L195+J195+H195+F195+D195+B195)</f>
        <v/>
      </c>
      <c r="U195" t="str">
        <f t="shared" ref="U195:U258" si="43">IF(T196="",T195,"")</f>
        <v/>
      </c>
    </row>
    <row r="196" spans="1:21" x14ac:dyDescent="0.3">
      <c r="A196" t="str">
        <f>IF(A195&gt;=Assumptions!$B$7,"",'Emission Assumption Summary'!A195+1)</f>
        <v/>
      </c>
      <c r="B196" s="12" t="str">
        <f>IF(A196="","",'Gas Vehicles'!F196)</f>
        <v/>
      </c>
      <c r="C196" s="6" t="str">
        <f t="shared" si="33"/>
        <v/>
      </c>
      <c r="D196" s="12" t="str">
        <f>IF(A196="","",'Diesel Vehicles'!F196)</f>
        <v/>
      </c>
      <c r="E196" s="6" t="str">
        <f t="shared" si="34"/>
        <v/>
      </c>
      <c r="F196" s="12" t="str">
        <f>IF(A196="","",'Ethanol Vehicles'!E196)</f>
        <v/>
      </c>
      <c r="G196" s="6" t="str">
        <f t="shared" si="35"/>
        <v/>
      </c>
      <c r="H196" s="12" t="str">
        <f>IF(A196="","",'Gasoline Hybrid Vehicles'!E196)</f>
        <v/>
      </c>
      <c r="I196" s="6" t="str">
        <f t="shared" si="36"/>
        <v/>
      </c>
      <c r="J196" s="12" t="str">
        <f>IF(A196="","",'LPG Bi-Fuel Vehicles'!H196)</f>
        <v/>
      </c>
      <c r="K196" s="6" t="str">
        <f t="shared" si="37"/>
        <v/>
      </c>
      <c r="L196" s="12" t="str">
        <f>IF(A196="","",'CNG Bi-Fuel Vehicles'!H196)</f>
        <v/>
      </c>
      <c r="M196" s="6" t="str">
        <f t="shared" si="38"/>
        <v/>
      </c>
      <c r="N196" s="12" t="str">
        <f>IF(A196="","",'CNG Vehicles'!E196)</f>
        <v/>
      </c>
      <c r="O196" s="6" t="str">
        <f t="shared" si="39"/>
        <v/>
      </c>
      <c r="P196" s="12" t="str">
        <f>IF(A196="","",'LPG Vehicles'!E196)</f>
        <v/>
      </c>
      <c r="Q196" s="6" t="str">
        <f t="shared" si="40"/>
        <v/>
      </c>
      <c r="R196" t="str">
        <f>IF(A196="","",'Diesel Hybrid Vehicles'!E196)</f>
        <v/>
      </c>
      <c r="S196" s="6" t="str">
        <f t="shared" si="41"/>
        <v/>
      </c>
      <c r="T196" s="12" t="str">
        <f t="shared" si="42"/>
        <v/>
      </c>
      <c r="U196" t="str">
        <f t="shared" si="43"/>
        <v/>
      </c>
    </row>
    <row r="197" spans="1:21" x14ac:dyDescent="0.3">
      <c r="A197" t="str">
        <f>IF(A196&gt;=Assumptions!$B$7,"",'Emission Assumption Summary'!A196+1)</f>
        <v/>
      </c>
      <c r="B197" s="12" t="str">
        <f>IF(A197="","",'Gas Vehicles'!F197)</f>
        <v/>
      </c>
      <c r="C197" s="6" t="str">
        <f t="shared" si="33"/>
        <v/>
      </c>
      <c r="D197" s="12" t="str">
        <f>IF(A197="","",'Diesel Vehicles'!F197)</f>
        <v/>
      </c>
      <c r="E197" s="6" t="str">
        <f t="shared" si="34"/>
        <v/>
      </c>
      <c r="F197" s="12" t="str">
        <f>IF(A197="","",'Ethanol Vehicles'!E197)</f>
        <v/>
      </c>
      <c r="G197" s="6" t="str">
        <f t="shared" si="35"/>
        <v/>
      </c>
      <c r="H197" s="12" t="str">
        <f>IF(A197="","",'Gasoline Hybrid Vehicles'!E197)</f>
        <v/>
      </c>
      <c r="I197" s="6" t="str">
        <f t="shared" si="36"/>
        <v/>
      </c>
      <c r="J197" s="12" t="str">
        <f>IF(A197="","",'LPG Bi-Fuel Vehicles'!H197)</f>
        <v/>
      </c>
      <c r="K197" s="6" t="str">
        <f t="shared" si="37"/>
        <v/>
      </c>
      <c r="L197" s="12" t="str">
        <f>IF(A197="","",'CNG Bi-Fuel Vehicles'!H197)</f>
        <v/>
      </c>
      <c r="M197" s="6" t="str">
        <f t="shared" si="38"/>
        <v/>
      </c>
      <c r="N197" s="12" t="str">
        <f>IF(A197="","",'CNG Vehicles'!E197)</f>
        <v/>
      </c>
      <c r="O197" s="6" t="str">
        <f t="shared" si="39"/>
        <v/>
      </c>
      <c r="P197" s="12" t="str">
        <f>IF(A197="","",'LPG Vehicles'!E197)</f>
        <v/>
      </c>
      <c r="Q197" s="6" t="str">
        <f t="shared" si="40"/>
        <v/>
      </c>
      <c r="R197" t="str">
        <f>IF(A197="","",'Diesel Hybrid Vehicles'!E197)</f>
        <v/>
      </c>
      <c r="S197" s="6" t="str">
        <f t="shared" si="41"/>
        <v/>
      </c>
      <c r="T197" s="12" t="str">
        <f t="shared" si="42"/>
        <v/>
      </c>
      <c r="U197" t="str">
        <f t="shared" si="43"/>
        <v/>
      </c>
    </row>
    <row r="198" spans="1:21" x14ac:dyDescent="0.3">
      <c r="A198" t="str">
        <f>IF(A197&gt;=Assumptions!$B$7,"",'Emission Assumption Summary'!A197+1)</f>
        <v/>
      </c>
      <c r="B198" s="12" t="str">
        <f>IF(A198="","",'Gas Vehicles'!F198)</f>
        <v/>
      </c>
      <c r="C198" s="6" t="str">
        <f t="shared" si="33"/>
        <v/>
      </c>
      <c r="D198" s="12" t="str">
        <f>IF(A198="","",'Diesel Vehicles'!F198)</f>
        <v/>
      </c>
      <c r="E198" s="6" t="str">
        <f t="shared" si="34"/>
        <v/>
      </c>
      <c r="F198" s="12" t="str">
        <f>IF(A198="","",'Ethanol Vehicles'!E198)</f>
        <v/>
      </c>
      <c r="G198" s="6" t="str">
        <f t="shared" si="35"/>
        <v/>
      </c>
      <c r="H198" s="12" t="str">
        <f>IF(A198="","",'Gasoline Hybrid Vehicles'!E198)</f>
        <v/>
      </c>
      <c r="I198" s="6" t="str">
        <f t="shared" si="36"/>
        <v/>
      </c>
      <c r="J198" s="12" t="str">
        <f>IF(A198="","",'LPG Bi-Fuel Vehicles'!H198)</f>
        <v/>
      </c>
      <c r="K198" s="6" t="str">
        <f t="shared" si="37"/>
        <v/>
      </c>
      <c r="L198" s="12" t="str">
        <f>IF(A198="","",'CNG Bi-Fuel Vehicles'!H198)</f>
        <v/>
      </c>
      <c r="M198" s="6" t="str">
        <f t="shared" si="38"/>
        <v/>
      </c>
      <c r="N198" s="12" t="str">
        <f>IF(A198="","",'CNG Vehicles'!E198)</f>
        <v/>
      </c>
      <c r="O198" s="6" t="str">
        <f t="shared" si="39"/>
        <v/>
      </c>
      <c r="P198" s="12" t="str">
        <f>IF(A198="","",'LPG Vehicles'!E198)</f>
        <v/>
      </c>
      <c r="Q198" s="6" t="str">
        <f t="shared" si="40"/>
        <v/>
      </c>
      <c r="R198" t="str">
        <f>IF(A198="","",'Diesel Hybrid Vehicles'!E198)</f>
        <v/>
      </c>
      <c r="S198" s="6" t="str">
        <f t="shared" si="41"/>
        <v/>
      </c>
      <c r="T198" s="12" t="str">
        <f t="shared" si="42"/>
        <v/>
      </c>
      <c r="U198" t="str">
        <f t="shared" si="43"/>
        <v/>
      </c>
    </row>
    <row r="199" spans="1:21" x14ac:dyDescent="0.3">
      <c r="A199" t="str">
        <f>IF(A198&gt;=Assumptions!$B$7,"",'Emission Assumption Summary'!A198+1)</f>
        <v/>
      </c>
      <c r="B199" s="12" t="str">
        <f>IF(A199="","",'Gas Vehicles'!F199)</f>
        <v/>
      </c>
      <c r="C199" s="6" t="str">
        <f t="shared" si="33"/>
        <v/>
      </c>
      <c r="D199" s="12" t="str">
        <f>IF(A199="","",'Diesel Vehicles'!F199)</f>
        <v/>
      </c>
      <c r="E199" s="6" t="str">
        <f t="shared" si="34"/>
        <v/>
      </c>
      <c r="F199" s="12" t="str">
        <f>IF(A199="","",'Ethanol Vehicles'!E199)</f>
        <v/>
      </c>
      <c r="G199" s="6" t="str">
        <f t="shared" si="35"/>
        <v/>
      </c>
      <c r="H199" s="12" t="str">
        <f>IF(A199="","",'Gasoline Hybrid Vehicles'!E199)</f>
        <v/>
      </c>
      <c r="I199" s="6" t="str">
        <f t="shared" si="36"/>
        <v/>
      </c>
      <c r="J199" s="12" t="str">
        <f>IF(A199="","",'LPG Bi-Fuel Vehicles'!H199)</f>
        <v/>
      </c>
      <c r="K199" s="6" t="str">
        <f t="shared" si="37"/>
        <v/>
      </c>
      <c r="L199" s="12" t="str">
        <f>IF(A199="","",'CNG Bi-Fuel Vehicles'!H199)</f>
        <v/>
      </c>
      <c r="M199" s="6" t="str">
        <f t="shared" si="38"/>
        <v/>
      </c>
      <c r="N199" s="12" t="str">
        <f>IF(A199="","",'CNG Vehicles'!E199)</f>
        <v/>
      </c>
      <c r="O199" s="6" t="str">
        <f t="shared" si="39"/>
        <v/>
      </c>
      <c r="P199" s="12" t="str">
        <f>IF(A199="","",'LPG Vehicles'!E199)</f>
        <v/>
      </c>
      <c r="Q199" s="6" t="str">
        <f t="shared" si="40"/>
        <v/>
      </c>
      <c r="R199" t="str">
        <f>IF(A199="","",'Diesel Hybrid Vehicles'!E199)</f>
        <v/>
      </c>
      <c r="S199" s="6" t="str">
        <f t="shared" si="41"/>
        <v/>
      </c>
      <c r="T199" s="12" t="str">
        <f t="shared" si="42"/>
        <v/>
      </c>
      <c r="U199" t="str">
        <f t="shared" si="43"/>
        <v/>
      </c>
    </row>
    <row r="200" spans="1:21" x14ac:dyDescent="0.3">
      <c r="A200" t="str">
        <f>IF(A199&gt;=Assumptions!$B$7,"",'Emission Assumption Summary'!A199+1)</f>
        <v/>
      </c>
      <c r="B200" s="12" t="str">
        <f>IF(A200="","",'Gas Vehicles'!F200)</f>
        <v/>
      </c>
      <c r="C200" s="6" t="str">
        <f t="shared" si="33"/>
        <v/>
      </c>
      <c r="D200" s="12" t="str">
        <f>IF(A200="","",'Diesel Vehicles'!F200)</f>
        <v/>
      </c>
      <c r="E200" s="6" t="str">
        <f t="shared" si="34"/>
        <v/>
      </c>
      <c r="F200" s="12" t="str">
        <f>IF(A200="","",'Ethanol Vehicles'!E200)</f>
        <v/>
      </c>
      <c r="G200" s="6" t="str">
        <f t="shared" si="35"/>
        <v/>
      </c>
      <c r="H200" s="12" t="str">
        <f>IF(A200="","",'Gasoline Hybrid Vehicles'!E200)</f>
        <v/>
      </c>
      <c r="I200" s="6" t="str">
        <f t="shared" si="36"/>
        <v/>
      </c>
      <c r="J200" s="12" t="str">
        <f>IF(A200="","",'LPG Bi-Fuel Vehicles'!H200)</f>
        <v/>
      </c>
      <c r="K200" s="6" t="str">
        <f t="shared" si="37"/>
        <v/>
      </c>
      <c r="L200" s="12" t="str">
        <f>IF(A200="","",'CNG Bi-Fuel Vehicles'!H200)</f>
        <v/>
      </c>
      <c r="M200" s="6" t="str">
        <f t="shared" si="38"/>
        <v/>
      </c>
      <c r="N200" s="12" t="str">
        <f>IF(A200="","",'CNG Vehicles'!E200)</f>
        <v/>
      </c>
      <c r="O200" s="6" t="str">
        <f t="shared" si="39"/>
        <v/>
      </c>
      <c r="P200" s="12" t="str">
        <f>IF(A200="","",'LPG Vehicles'!E200)</f>
        <v/>
      </c>
      <c r="Q200" s="6" t="str">
        <f t="shared" si="40"/>
        <v/>
      </c>
      <c r="R200" t="str">
        <f>IF(A200="","",'Diesel Hybrid Vehicles'!E200)</f>
        <v/>
      </c>
      <c r="S200" s="6" t="str">
        <f t="shared" si="41"/>
        <v/>
      </c>
      <c r="T200" s="12" t="str">
        <f t="shared" si="42"/>
        <v/>
      </c>
      <c r="U200" t="str">
        <f t="shared" si="43"/>
        <v/>
      </c>
    </row>
    <row r="201" spans="1:21" x14ac:dyDescent="0.3">
      <c r="A201" t="str">
        <f>IF(A200&gt;=Assumptions!$B$7,"",'Emission Assumption Summary'!A200+1)</f>
        <v/>
      </c>
      <c r="B201" s="12" t="str">
        <f>IF(A201="","",'Gas Vehicles'!F201)</f>
        <v/>
      </c>
      <c r="C201" s="6" t="str">
        <f t="shared" si="33"/>
        <v/>
      </c>
      <c r="D201" s="12" t="str">
        <f>IF(A201="","",'Diesel Vehicles'!F201)</f>
        <v/>
      </c>
      <c r="E201" s="6" t="str">
        <f t="shared" si="34"/>
        <v/>
      </c>
      <c r="F201" s="12" t="str">
        <f>IF(A201="","",'Ethanol Vehicles'!E201)</f>
        <v/>
      </c>
      <c r="G201" s="6" t="str">
        <f t="shared" si="35"/>
        <v/>
      </c>
      <c r="H201" s="12" t="str">
        <f>IF(A201="","",'Gasoline Hybrid Vehicles'!E201)</f>
        <v/>
      </c>
      <c r="I201" s="6" t="str">
        <f t="shared" si="36"/>
        <v/>
      </c>
      <c r="J201" s="12" t="str">
        <f>IF(A201="","",'LPG Bi-Fuel Vehicles'!H201)</f>
        <v/>
      </c>
      <c r="K201" s="6" t="str">
        <f t="shared" si="37"/>
        <v/>
      </c>
      <c r="L201" s="12" t="str">
        <f>IF(A201="","",'CNG Bi-Fuel Vehicles'!H201)</f>
        <v/>
      </c>
      <c r="M201" s="6" t="str">
        <f t="shared" si="38"/>
        <v/>
      </c>
      <c r="N201" s="12" t="str">
        <f>IF(A201="","",'CNG Vehicles'!E201)</f>
        <v/>
      </c>
      <c r="O201" s="6" t="str">
        <f t="shared" si="39"/>
        <v/>
      </c>
      <c r="P201" s="12" t="str">
        <f>IF(A201="","",'LPG Vehicles'!E201)</f>
        <v/>
      </c>
      <c r="Q201" s="6" t="str">
        <f t="shared" si="40"/>
        <v/>
      </c>
      <c r="R201" t="str">
        <f>IF(A201="","",'Diesel Hybrid Vehicles'!E201)</f>
        <v/>
      </c>
      <c r="S201" s="6" t="str">
        <f t="shared" si="41"/>
        <v/>
      </c>
      <c r="T201" s="12" t="str">
        <f t="shared" si="42"/>
        <v/>
      </c>
      <c r="U201" t="str">
        <f t="shared" si="43"/>
        <v/>
      </c>
    </row>
    <row r="202" spans="1:21" x14ac:dyDescent="0.3">
      <c r="A202" t="str">
        <f>IF(A201&gt;=Assumptions!$B$7,"",'Emission Assumption Summary'!A201+1)</f>
        <v/>
      </c>
      <c r="B202" s="12" t="str">
        <f>IF(A202="","",'Gas Vehicles'!F202)</f>
        <v/>
      </c>
      <c r="C202" s="6" t="str">
        <f t="shared" si="33"/>
        <v/>
      </c>
      <c r="D202" s="12" t="str">
        <f>IF(A202="","",'Diesel Vehicles'!F202)</f>
        <v/>
      </c>
      <c r="E202" s="6" t="str">
        <f t="shared" si="34"/>
        <v/>
      </c>
      <c r="F202" s="12" t="str">
        <f>IF(A202="","",'Ethanol Vehicles'!E202)</f>
        <v/>
      </c>
      <c r="G202" s="6" t="str">
        <f t="shared" si="35"/>
        <v/>
      </c>
      <c r="H202" s="12" t="str">
        <f>IF(A202="","",'Gasoline Hybrid Vehicles'!E202)</f>
        <v/>
      </c>
      <c r="I202" s="6" t="str">
        <f t="shared" si="36"/>
        <v/>
      </c>
      <c r="J202" s="12" t="str">
        <f>IF(A202="","",'LPG Bi-Fuel Vehicles'!H202)</f>
        <v/>
      </c>
      <c r="K202" s="6" t="str">
        <f t="shared" si="37"/>
        <v/>
      </c>
      <c r="L202" s="12" t="str">
        <f>IF(A202="","",'CNG Bi-Fuel Vehicles'!H202)</f>
        <v/>
      </c>
      <c r="M202" s="6" t="str">
        <f t="shared" si="38"/>
        <v/>
      </c>
      <c r="N202" s="12" t="str">
        <f>IF(A202="","",'CNG Vehicles'!E202)</f>
        <v/>
      </c>
      <c r="O202" s="6" t="str">
        <f t="shared" si="39"/>
        <v/>
      </c>
      <c r="P202" s="12" t="str">
        <f>IF(A202="","",'LPG Vehicles'!E202)</f>
        <v/>
      </c>
      <c r="Q202" s="6" t="str">
        <f t="shared" si="40"/>
        <v/>
      </c>
      <c r="R202" t="str">
        <f>IF(A202="","",'Diesel Hybrid Vehicles'!E202)</f>
        <v/>
      </c>
      <c r="S202" s="6" t="str">
        <f t="shared" si="41"/>
        <v/>
      </c>
      <c r="T202" s="12" t="str">
        <f t="shared" si="42"/>
        <v/>
      </c>
      <c r="U202" t="str">
        <f t="shared" si="43"/>
        <v/>
      </c>
    </row>
    <row r="203" spans="1:21" x14ac:dyDescent="0.3">
      <c r="A203" t="str">
        <f>IF(A202&gt;=Assumptions!$B$7,"",'Emission Assumption Summary'!A202+1)</f>
        <v/>
      </c>
      <c r="B203" s="12" t="str">
        <f>IF(A203="","",'Gas Vehicles'!F203)</f>
        <v/>
      </c>
      <c r="C203" s="6" t="str">
        <f t="shared" si="33"/>
        <v/>
      </c>
      <c r="D203" s="12" t="str">
        <f>IF(A203="","",'Diesel Vehicles'!F203)</f>
        <v/>
      </c>
      <c r="E203" s="6" t="str">
        <f t="shared" si="34"/>
        <v/>
      </c>
      <c r="F203" s="12" t="str">
        <f>IF(A203="","",'Ethanol Vehicles'!E203)</f>
        <v/>
      </c>
      <c r="G203" s="6" t="str">
        <f t="shared" si="35"/>
        <v/>
      </c>
      <c r="H203" s="12" t="str">
        <f>IF(A203="","",'Gasoline Hybrid Vehicles'!E203)</f>
        <v/>
      </c>
      <c r="I203" s="6" t="str">
        <f t="shared" si="36"/>
        <v/>
      </c>
      <c r="J203" s="12" t="str">
        <f>IF(A203="","",'LPG Bi-Fuel Vehicles'!H203)</f>
        <v/>
      </c>
      <c r="K203" s="6" t="str">
        <f t="shared" si="37"/>
        <v/>
      </c>
      <c r="L203" s="12" t="str">
        <f>IF(A203="","",'CNG Bi-Fuel Vehicles'!H203)</f>
        <v/>
      </c>
      <c r="M203" s="6" t="str">
        <f t="shared" si="38"/>
        <v/>
      </c>
      <c r="N203" s="12" t="str">
        <f>IF(A203="","",'CNG Vehicles'!E203)</f>
        <v/>
      </c>
      <c r="O203" s="6" t="str">
        <f t="shared" si="39"/>
        <v/>
      </c>
      <c r="P203" s="12" t="str">
        <f>IF(A203="","",'LPG Vehicles'!E203)</f>
        <v/>
      </c>
      <c r="Q203" s="6" t="str">
        <f t="shared" si="40"/>
        <v/>
      </c>
      <c r="R203" t="str">
        <f>IF(A203="","",'Diesel Hybrid Vehicles'!E203)</f>
        <v/>
      </c>
      <c r="S203" s="6" t="str">
        <f t="shared" si="41"/>
        <v/>
      </c>
      <c r="T203" s="12" t="str">
        <f t="shared" si="42"/>
        <v/>
      </c>
      <c r="U203" t="str">
        <f t="shared" si="43"/>
        <v/>
      </c>
    </row>
    <row r="204" spans="1:21" x14ac:dyDescent="0.3">
      <c r="A204" t="str">
        <f>IF(A203&gt;=Assumptions!$B$7,"",'Emission Assumption Summary'!A203+1)</f>
        <v/>
      </c>
      <c r="B204" s="12" t="str">
        <f>IF(A204="","",'Gas Vehicles'!F204)</f>
        <v/>
      </c>
      <c r="C204" s="6" t="str">
        <f t="shared" si="33"/>
        <v/>
      </c>
      <c r="D204" s="12" t="str">
        <f>IF(A204="","",'Diesel Vehicles'!F204)</f>
        <v/>
      </c>
      <c r="E204" s="6" t="str">
        <f t="shared" si="34"/>
        <v/>
      </c>
      <c r="F204" s="12" t="str">
        <f>IF(A204="","",'Ethanol Vehicles'!E204)</f>
        <v/>
      </c>
      <c r="G204" s="6" t="str">
        <f t="shared" si="35"/>
        <v/>
      </c>
      <c r="H204" s="12" t="str">
        <f>IF(A204="","",'Gasoline Hybrid Vehicles'!E204)</f>
        <v/>
      </c>
      <c r="I204" s="6" t="str">
        <f t="shared" si="36"/>
        <v/>
      </c>
      <c r="J204" s="12" t="str">
        <f>IF(A204="","",'LPG Bi-Fuel Vehicles'!H204)</f>
        <v/>
      </c>
      <c r="K204" s="6" t="str">
        <f t="shared" si="37"/>
        <v/>
      </c>
      <c r="L204" s="12" t="str">
        <f>IF(A204="","",'CNG Bi-Fuel Vehicles'!H204)</f>
        <v/>
      </c>
      <c r="M204" s="6" t="str">
        <f t="shared" si="38"/>
        <v/>
      </c>
      <c r="N204" s="12" t="str">
        <f>IF(A204="","",'CNG Vehicles'!E204)</f>
        <v/>
      </c>
      <c r="O204" s="6" t="str">
        <f t="shared" si="39"/>
        <v/>
      </c>
      <c r="P204" s="12" t="str">
        <f>IF(A204="","",'LPG Vehicles'!E204)</f>
        <v/>
      </c>
      <c r="Q204" s="6" t="str">
        <f t="shared" si="40"/>
        <v/>
      </c>
      <c r="R204" t="str">
        <f>IF(A204="","",'Diesel Hybrid Vehicles'!E204)</f>
        <v/>
      </c>
      <c r="S204" s="6" t="str">
        <f t="shared" si="41"/>
        <v/>
      </c>
      <c r="T204" s="12" t="str">
        <f t="shared" si="42"/>
        <v/>
      </c>
      <c r="U204" t="str">
        <f t="shared" si="43"/>
        <v/>
      </c>
    </row>
    <row r="205" spans="1:21" x14ac:dyDescent="0.3">
      <c r="A205" t="str">
        <f>IF(A204&gt;=Assumptions!$B$7,"",'Emission Assumption Summary'!A204+1)</f>
        <v/>
      </c>
      <c r="B205" s="12" t="str">
        <f>IF(A205="","",'Gas Vehicles'!F205)</f>
        <v/>
      </c>
      <c r="C205" s="6" t="str">
        <f t="shared" si="33"/>
        <v/>
      </c>
      <c r="D205" s="12" t="str">
        <f>IF(A205="","",'Diesel Vehicles'!F205)</f>
        <v/>
      </c>
      <c r="E205" s="6" t="str">
        <f t="shared" si="34"/>
        <v/>
      </c>
      <c r="F205" s="12" t="str">
        <f>IF(A205="","",'Ethanol Vehicles'!E205)</f>
        <v/>
      </c>
      <c r="G205" s="6" t="str">
        <f t="shared" si="35"/>
        <v/>
      </c>
      <c r="H205" s="12" t="str">
        <f>IF(A205="","",'Gasoline Hybrid Vehicles'!E205)</f>
        <v/>
      </c>
      <c r="I205" s="6" t="str">
        <f t="shared" si="36"/>
        <v/>
      </c>
      <c r="J205" s="12" t="str">
        <f>IF(A205="","",'LPG Bi-Fuel Vehicles'!H205)</f>
        <v/>
      </c>
      <c r="K205" s="6" t="str">
        <f t="shared" si="37"/>
        <v/>
      </c>
      <c r="L205" s="12" t="str">
        <f>IF(A205="","",'CNG Bi-Fuel Vehicles'!H205)</f>
        <v/>
      </c>
      <c r="M205" s="6" t="str">
        <f t="shared" si="38"/>
        <v/>
      </c>
      <c r="N205" s="12" t="str">
        <f>IF(A205="","",'CNG Vehicles'!E205)</f>
        <v/>
      </c>
      <c r="O205" s="6" t="str">
        <f t="shared" si="39"/>
        <v/>
      </c>
      <c r="P205" s="12" t="str">
        <f>IF(A205="","",'LPG Vehicles'!E205)</f>
        <v/>
      </c>
      <c r="Q205" s="6" t="str">
        <f t="shared" si="40"/>
        <v/>
      </c>
      <c r="R205" t="str">
        <f>IF(A205="","",'Diesel Hybrid Vehicles'!E205)</f>
        <v/>
      </c>
      <c r="S205" s="6" t="str">
        <f t="shared" si="41"/>
        <v/>
      </c>
      <c r="T205" s="12" t="str">
        <f t="shared" si="42"/>
        <v/>
      </c>
      <c r="U205" t="str">
        <f t="shared" si="43"/>
        <v/>
      </c>
    </row>
    <row r="206" spans="1:21" x14ac:dyDescent="0.3">
      <c r="A206" t="str">
        <f>IF(A205&gt;=Assumptions!$B$7,"",'Emission Assumption Summary'!A205+1)</f>
        <v/>
      </c>
      <c r="B206" s="12" t="str">
        <f>IF(A206="","",'Gas Vehicles'!F206)</f>
        <v/>
      </c>
      <c r="C206" s="6" t="str">
        <f t="shared" si="33"/>
        <v/>
      </c>
      <c r="D206" s="12" t="str">
        <f>IF(A206="","",'Diesel Vehicles'!F206)</f>
        <v/>
      </c>
      <c r="E206" s="6" t="str">
        <f t="shared" si="34"/>
        <v/>
      </c>
      <c r="F206" s="12" t="str">
        <f>IF(A206="","",'Ethanol Vehicles'!E206)</f>
        <v/>
      </c>
      <c r="G206" s="6" t="str">
        <f t="shared" si="35"/>
        <v/>
      </c>
      <c r="H206" s="12" t="str">
        <f>IF(A206="","",'Gasoline Hybrid Vehicles'!E206)</f>
        <v/>
      </c>
      <c r="I206" s="6" t="str">
        <f t="shared" si="36"/>
        <v/>
      </c>
      <c r="J206" s="12" t="str">
        <f>IF(A206="","",'LPG Bi-Fuel Vehicles'!H206)</f>
        <v/>
      </c>
      <c r="K206" s="6" t="str">
        <f t="shared" si="37"/>
        <v/>
      </c>
      <c r="L206" s="12" t="str">
        <f>IF(A206="","",'CNG Bi-Fuel Vehicles'!H206)</f>
        <v/>
      </c>
      <c r="M206" s="6" t="str">
        <f t="shared" si="38"/>
        <v/>
      </c>
      <c r="N206" s="12" t="str">
        <f>IF(A206="","",'CNG Vehicles'!E206)</f>
        <v/>
      </c>
      <c r="O206" s="6" t="str">
        <f t="shared" si="39"/>
        <v/>
      </c>
      <c r="P206" s="12" t="str">
        <f>IF(A206="","",'LPG Vehicles'!E206)</f>
        <v/>
      </c>
      <c r="Q206" s="6" t="str">
        <f t="shared" si="40"/>
        <v/>
      </c>
      <c r="R206" t="str">
        <f>IF(A206="","",'Diesel Hybrid Vehicles'!E206)</f>
        <v/>
      </c>
      <c r="S206" s="6" t="str">
        <f t="shared" si="41"/>
        <v/>
      </c>
      <c r="T206" s="12" t="str">
        <f t="shared" si="42"/>
        <v/>
      </c>
      <c r="U206" t="str">
        <f t="shared" si="43"/>
        <v/>
      </c>
    </row>
    <row r="207" spans="1:21" x14ac:dyDescent="0.3">
      <c r="A207" t="str">
        <f>IF(A206&gt;=Assumptions!$B$7,"",'Emission Assumption Summary'!A206+1)</f>
        <v/>
      </c>
      <c r="B207" s="12" t="str">
        <f>IF(A207="","",'Gas Vehicles'!F207)</f>
        <v/>
      </c>
      <c r="C207" s="6" t="str">
        <f t="shared" si="33"/>
        <v/>
      </c>
      <c r="D207" s="12" t="str">
        <f>IF(A207="","",'Diesel Vehicles'!F207)</f>
        <v/>
      </c>
      <c r="E207" s="6" t="str">
        <f t="shared" si="34"/>
        <v/>
      </c>
      <c r="F207" s="12" t="str">
        <f>IF(A207="","",'Ethanol Vehicles'!E207)</f>
        <v/>
      </c>
      <c r="G207" s="6" t="str">
        <f t="shared" si="35"/>
        <v/>
      </c>
      <c r="H207" s="12" t="str">
        <f>IF(A207="","",'Gasoline Hybrid Vehicles'!E207)</f>
        <v/>
      </c>
      <c r="I207" s="6" t="str">
        <f t="shared" si="36"/>
        <v/>
      </c>
      <c r="J207" s="12" t="str">
        <f>IF(A207="","",'LPG Bi-Fuel Vehicles'!H207)</f>
        <v/>
      </c>
      <c r="K207" s="6" t="str">
        <f t="shared" si="37"/>
        <v/>
      </c>
      <c r="L207" s="12" t="str">
        <f>IF(A207="","",'CNG Bi-Fuel Vehicles'!H207)</f>
        <v/>
      </c>
      <c r="M207" s="6" t="str">
        <f t="shared" si="38"/>
        <v/>
      </c>
      <c r="N207" s="12" t="str">
        <f>IF(A207="","",'CNG Vehicles'!E207)</f>
        <v/>
      </c>
      <c r="O207" s="6" t="str">
        <f t="shared" si="39"/>
        <v/>
      </c>
      <c r="P207" s="12" t="str">
        <f>IF(A207="","",'LPG Vehicles'!E207)</f>
        <v/>
      </c>
      <c r="Q207" s="6" t="str">
        <f t="shared" si="40"/>
        <v/>
      </c>
      <c r="R207" t="str">
        <f>IF(A207="","",'Diesel Hybrid Vehicles'!E207)</f>
        <v/>
      </c>
      <c r="S207" s="6" t="str">
        <f t="shared" si="41"/>
        <v/>
      </c>
      <c r="T207" s="12" t="str">
        <f t="shared" si="42"/>
        <v/>
      </c>
      <c r="U207" t="str">
        <f t="shared" si="43"/>
        <v/>
      </c>
    </row>
    <row r="208" spans="1:21" x14ac:dyDescent="0.3">
      <c r="A208" t="str">
        <f>IF(A207&gt;=Assumptions!$B$7,"",'Emission Assumption Summary'!A207+1)</f>
        <v/>
      </c>
      <c r="B208" s="12" t="str">
        <f>IF(A208="","",'Gas Vehicles'!F208)</f>
        <v/>
      </c>
      <c r="C208" s="6" t="str">
        <f t="shared" si="33"/>
        <v/>
      </c>
      <c r="D208" s="12" t="str">
        <f>IF(A208="","",'Diesel Vehicles'!F208)</f>
        <v/>
      </c>
      <c r="E208" s="6" t="str">
        <f t="shared" si="34"/>
        <v/>
      </c>
      <c r="F208" s="12" t="str">
        <f>IF(A208="","",'Ethanol Vehicles'!E208)</f>
        <v/>
      </c>
      <c r="G208" s="6" t="str">
        <f t="shared" si="35"/>
        <v/>
      </c>
      <c r="H208" s="12" t="str">
        <f>IF(A208="","",'Gasoline Hybrid Vehicles'!E208)</f>
        <v/>
      </c>
      <c r="I208" s="6" t="str">
        <f t="shared" si="36"/>
        <v/>
      </c>
      <c r="J208" s="12" t="str">
        <f>IF(A208="","",'LPG Bi-Fuel Vehicles'!H208)</f>
        <v/>
      </c>
      <c r="K208" s="6" t="str">
        <f t="shared" si="37"/>
        <v/>
      </c>
      <c r="L208" s="12" t="str">
        <f>IF(A208="","",'CNG Bi-Fuel Vehicles'!H208)</f>
        <v/>
      </c>
      <c r="M208" s="6" t="str">
        <f t="shared" si="38"/>
        <v/>
      </c>
      <c r="N208" s="12" t="str">
        <f>IF(A208="","",'CNG Vehicles'!E208)</f>
        <v/>
      </c>
      <c r="O208" s="6" t="str">
        <f t="shared" si="39"/>
        <v/>
      </c>
      <c r="P208" s="12" t="str">
        <f>IF(A208="","",'LPG Vehicles'!E208)</f>
        <v/>
      </c>
      <c r="Q208" s="6" t="str">
        <f t="shared" si="40"/>
        <v/>
      </c>
      <c r="R208" t="str">
        <f>IF(A208="","",'Diesel Hybrid Vehicles'!E208)</f>
        <v/>
      </c>
      <c r="S208" s="6" t="str">
        <f t="shared" si="41"/>
        <v/>
      </c>
      <c r="T208" s="12" t="str">
        <f t="shared" si="42"/>
        <v/>
      </c>
      <c r="U208" t="str">
        <f t="shared" si="43"/>
        <v/>
      </c>
    </row>
    <row r="209" spans="1:21" x14ac:dyDescent="0.3">
      <c r="A209" t="str">
        <f>IF(A208&gt;=Assumptions!$B$7,"",'Emission Assumption Summary'!A208+1)</f>
        <v/>
      </c>
      <c r="B209" s="12" t="str">
        <f>IF(A209="","",'Gas Vehicles'!F209)</f>
        <v/>
      </c>
      <c r="C209" s="6" t="str">
        <f t="shared" si="33"/>
        <v/>
      </c>
      <c r="D209" s="12" t="str">
        <f>IF(A209="","",'Diesel Vehicles'!F209)</f>
        <v/>
      </c>
      <c r="E209" s="6" t="str">
        <f t="shared" si="34"/>
        <v/>
      </c>
      <c r="F209" s="12" t="str">
        <f>IF(A209="","",'Ethanol Vehicles'!E209)</f>
        <v/>
      </c>
      <c r="G209" s="6" t="str">
        <f t="shared" si="35"/>
        <v/>
      </c>
      <c r="H209" s="12" t="str">
        <f>IF(A209="","",'Gasoline Hybrid Vehicles'!E209)</f>
        <v/>
      </c>
      <c r="I209" s="6" t="str">
        <f t="shared" si="36"/>
        <v/>
      </c>
      <c r="J209" s="12" t="str">
        <f>IF(A209="","",'LPG Bi-Fuel Vehicles'!H209)</f>
        <v/>
      </c>
      <c r="K209" s="6" t="str">
        <f t="shared" si="37"/>
        <v/>
      </c>
      <c r="L209" s="12" t="str">
        <f>IF(A209="","",'CNG Bi-Fuel Vehicles'!H209)</f>
        <v/>
      </c>
      <c r="M209" s="6" t="str">
        <f t="shared" si="38"/>
        <v/>
      </c>
      <c r="N209" s="12" t="str">
        <f>IF(A209="","",'CNG Vehicles'!E209)</f>
        <v/>
      </c>
      <c r="O209" s="6" t="str">
        <f t="shared" si="39"/>
        <v/>
      </c>
      <c r="P209" s="12" t="str">
        <f>IF(A209="","",'LPG Vehicles'!E209)</f>
        <v/>
      </c>
      <c r="Q209" s="6" t="str">
        <f t="shared" si="40"/>
        <v/>
      </c>
      <c r="R209" t="str">
        <f>IF(A209="","",'Diesel Hybrid Vehicles'!E209)</f>
        <v/>
      </c>
      <c r="S209" s="6" t="str">
        <f t="shared" si="41"/>
        <v/>
      </c>
      <c r="T209" s="12" t="str">
        <f t="shared" si="42"/>
        <v/>
      </c>
      <c r="U209" t="str">
        <f t="shared" si="43"/>
        <v/>
      </c>
    </row>
    <row r="210" spans="1:21" x14ac:dyDescent="0.3">
      <c r="A210" t="str">
        <f>IF(A209&gt;=Assumptions!$B$7,"",'Emission Assumption Summary'!A209+1)</f>
        <v/>
      </c>
      <c r="B210" s="12" t="str">
        <f>IF(A210="","",'Gas Vehicles'!F210)</f>
        <v/>
      </c>
      <c r="C210" s="6" t="str">
        <f t="shared" si="33"/>
        <v/>
      </c>
      <c r="D210" s="12" t="str">
        <f>IF(A210="","",'Diesel Vehicles'!F210)</f>
        <v/>
      </c>
      <c r="E210" s="6" t="str">
        <f t="shared" si="34"/>
        <v/>
      </c>
      <c r="F210" s="12" t="str">
        <f>IF(A210="","",'Ethanol Vehicles'!E210)</f>
        <v/>
      </c>
      <c r="G210" s="6" t="str">
        <f t="shared" si="35"/>
        <v/>
      </c>
      <c r="H210" s="12" t="str">
        <f>IF(A210="","",'Gasoline Hybrid Vehicles'!E210)</f>
        <v/>
      </c>
      <c r="I210" s="6" t="str">
        <f t="shared" si="36"/>
        <v/>
      </c>
      <c r="J210" s="12" t="str">
        <f>IF(A210="","",'LPG Bi-Fuel Vehicles'!H210)</f>
        <v/>
      </c>
      <c r="K210" s="6" t="str">
        <f t="shared" si="37"/>
        <v/>
      </c>
      <c r="L210" s="12" t="str">
        <f>IF(A210="","",'CNG Bi-Fuel Vehicles'!H210)</f>
        <v/>
      </c>
      <c r="M210" s="6" t="str">
        <f t="shared" si="38"/>
        <v/>
      </c>
      <c r="N210" s="12" t="str">
        <f>IF(A210="","",'CNG Vehicles'!E210)</f>
        <v/>
      </c>
      <c r="O210" s="6" t="str">
        <f t="shared" si="39"/>
        <v/>
      </c>
      <c r="P210" s="12" t="str">
        <f>IF(A210="","",'LPG Vehicles'!E210)</f>
        <v/>
      </c>
      <c r="Q210" s="6" t="str">
        <f t="shared" si="40"/>
        <v/>
      </c>
      <c r="R210" t="str">
        <f>IF(A210="","",'Diesel Hybrid Vehicles'!E210)</f>
        <v/>
      </c>
      <c r="S210" s="6" t="str">
        <f t="shared" si="41"/>
        <v/>
      </c>
      <c r="T210" s="12" t="str">
        <f t="shared" si="42"/>
        <v/>
      </c>
      <c r="U210" t="str">
        <f t="shared" si="43"/>
        <v/>
      </c>
    </row>
    <row r="211" spans="1:21" x14ac:dyDescent="0.3">
      <c r="A211" t="str">
        <f>IF(A210&gt;=Assumptions!$B$7,"",'Emission Assumption Summary'!A210+1)</f>
        <v/>
      </c>
      <c r="B211" s="12" t="str">
        <f>IF(A211="","",'Gas Vehicles'!F211)</f>
        <v/>
      </c>
      <c r="C211" s="6" t="str">
        <f t="shared" si="33"/>
        <v/>
      </c>
      <c r="D211" s="12" t="str">
        <f>IF(A211="","",'Diesel Vehicles'!F211)</f>
        <v/>
      </c>
      <c r="E211" s="6" t="str">
        <f t="shared" si="34"/>
        <v/>
      </c>
      <c r="F211" s="12" t="str">
        <f>IF(A211="","",'Ethanol Vehicles'!E211)</f>
        <v/>
      </c>
      <c r="G211" s="6" t="str">
        <f t="shared" si="35"/>
        <v/>
      </c>
      <c r="H211" s="12" t="str">
        <f>IF(A211="","",'Gasoline Hybrid Vehicles'!E211)</f>
        <v/>
      </c>
      <c r="I211" s="6" t="str">
        <f t="shared" si="36"/>
        <v/>
      </c>
      <c r="J211" s="12" t="str">
        <f>IF(A211="","",'LPG Bi-Fuel Vehicles'!H211)</f>
        <v/>
      </c>
      <c r="K211" s="6" t="str">
        <f t="shared" si="37"/>
        <v/>
      </c>
      <c r="L211" s="12" t="str">
        <f>IF(A211="","",'CNG Bi-Fuel Vehicles'!H211)</f>
        <v/>
      </c>
      <c r="M211" s="6" t="str">
        <f t="shared" si="38"/>
        <v/>
      </c>
      <c r="N211" s="12" t="str">
        <f>IF(A211="","",'CNG Vehicles'!E211)</f>
        <v/>
      </c>
      <c r="O211" s="6" t="str">
        <f t="shared" si="39"/>
        <v/>
      </c>
      <c r="P211" s="12" t="str">
        <f>IF(A211="","",'LPG Vehicles'!E211)</f>
        <v/>
      </c>
      <c r="Q211" s="6" t="str">
        <f t="shared" si="40"/>
        <v/>
      </c>
      <c r="R211" t="str">
        <f>IF(A211="","",'Diesel Hybrid Vehicles'!E211)</f>
        <v/>
      </c>
      <c r="S211" s="6" t="str">
        <f t="shared" si="41"/>
        <v/>
      </c>
      <c r="T211" s="12" t="str">
        <f t="shared" si="42"/>
        <v/>
      </c>
      <c r="U211" t="str">
        <f t="shared" si="43"/>
        <v/>
      </c>
    </row>
    <row r="212" spans="1:21" x14ac:dyDescent="0.3">
      <c r="A212" t="str">
        <f>IF(A211&gt;=Assumptions!$B$7,"",'Emission Assumption Summary'!A211+1)</f>
        <v/>
      </c>
      <c r="B212" s="12" t="str">
        <f>IF(A212="","",'Gas Vehicles'!F212)</f>
        <v/>
      </c>
      <c r="C212" s="6" t="str">
        <f t="shared" si="33"/>
        <v/>
      </c>
      <c r="D212" s="12" t="str">
        <f>IF(A212="","",'Diesel Vehicles'!F212)</f>
        <v/>
      </c>
      <c r="E212" s="6" t="str">
        <f t="shared" si="34"/>
        <v/>
      </c>
      <c r="F212" s="12" t="str">
        <f>IF(A212="","",'Ethanol Vehicles'!E212)</f>
        <v/>
      </c>
      <c r="G212" s="6" t="str">
        <f t="shared" si="35"/>
        <v/>
      </c>
      <c r="H212" s="12" t="str">
        <f>IF(A212="","",'Gasoline Hybrid Vehicles'!E212)</f>
        <v/>
      </c>
      <c r="I212" s="6" t="str">
        <f t="shared" si="36"/>
        <v/>
      </c>
      <c r="J212" s="12" t="str">
        <f>IF(A212="","",'LPG Bi-Fuel Vehicles'!H212)</f>
        <v/>
      </c>
      <c r="K212" s="6" t="str">
        <f t="shared" si="37"/>
        <v/>
      </c>
      <c r="L212" s="12" t="str">
        <f>IF(A212="","",'CNG Bi-Fuel Vehicles'!H212)</f>
        <v/>
      </c>
      <c r="M212" s="6" t="str">
        <f t="shared" si="38"/>
        <v/>
      </c>
      <c r="N212" s="12" t="str">
        <f>IF(A212="","",'CNG Vehicles'!E212)</f>
        <v/>
      </c>
      <c r="O212" s="6" t="str">
        <f t="shared" si="39"/>
        <v/>
      </c>
      <c r="P212" s="12" t="str">
        <f>IF(A212="","",'LPG Vehicles'!E212)</f>
        <v/>
      </c>
      <c r="Q212" s="6" t="str">
        <f t="shared" si="40"/>
        <v/>
      </c>
      <c r="R212" t="str">
        <f>IF(A212="","",'Diesel Hybrid Vehicles'!E212)</f>
        <v/>
      </c>
      <c r="S212" s="6" t="str">
        <f t="shared" si="41"/>
        <v/>
      </c>
      <c r="T212" s="12" t="str">
        <f t="shared" si="42"/>
        <v/>
      </c>
      <c r="U212" t="str">
        <f t="shared" si="43"/>
        <v/>
      </c>
    </row>
    <row r="213" spans="1:21" x14ac:dyDescent="0.3">
      <c r="A213" t="str">
        <f>IF(A212&gt;=Assumptions!$B$7,"",'Emission Assumption Summary'!A212+1)</f>
        <v/>
      </c>
      <c r="B213" s="12" t="str">
        <f>IF(A213="","",'Gas Vehicles'!F213)</f>
        <v/>
      </c>
      <c r="C213" s="6" t="str">
        <f t="shared" si="33"/>
        <v/>
      </c>
      <c r="D213" s="12" t="str">
        <f>IF(A213="","",'Diesel Vehicles'!F213)</f>
        <v/>
      </c>
      <c r="E213" s="6" t="str">
        <f t="shared" si="34"/>
        <v/>
      </c>
      <c r="F213" s="12" t="str">
        <f>IF(A213="","",'Ethanol Vehicles'!E213)</f>
        <v/>
      </c>
      <c r="G213" s="6" t="str">
        <f t="shared" si="35"/>
        <v/>
      </c>
      <c r="H213" s="12" t="str">
        <f>IF(A213="","",'Gasoline Hybrid Vehicles'!E213)</f>
        <v/>
      </c>
      <c r="I213" s="6" t="str">
        <f t="shared" si="36"/>
        <v/>
      </c>
      <c r="J213" s="12" t="str">
        <f>IF(A213="","",'LPG Bi-Fuel Vehicles'!H213)</f>
        <v/>
      </c>
      <c r="K213" s="6" t="str">
        <f t="shared" si="37"/>
        <v/>
      </c>
      <c r="L213" s="12" t="str">
        <f>IF(A213="","",'CNG Bi-Fuel Vehicles'!H213)</f>
        <v/>
      </c>
      <c r="M213" s="6" t="str">
        <f t="shared" si="38"/>
        <v/>
      </c>
      <c r="N213" s="12" t="str">
        <f>IF(A213="","",'CNG Vehicles'!E213)</f>
        <v/>
      </c>
      <c r="O213" s="6" t="str">
        <f t="shared" si="39"/>
        <v/>
      </c>
      <c r="P213" s="12" t="str">
        <f>IF(A213="","",'LPG Vehicles'!E213)</f>
        <v/>
      </c>
      <c r="Q213" s="6" t="str">
        <f t="shared" si="40"/>
        <v/>
      </c>
      <c r="R213" t="str">
        <f>IF(A213="","",'Diesel Hybrid Vehicles'!E213)</f>
        <v/>
      </c>
      <c r="S213" s="6" t="str">
        <f t="shared" si="41"/>
        <v/>
      </c>
      <c r="T213" s="12" t="str">
        <f t="shared" si="42"/>
        <v/>
      </c>
      <c r="U213" t="str">
        <f t="shared" si="43"/>
        <v/>
      </c>
    </row>
    <row r="214" spans="1:21" x14ac:dyDescent="0.3">
      <c r="A214" t="str">
        <f>IF(A213&gt;=Assumptions!$B$7,"",'Emission Assumption Summary'!A213+1)</f>
        <v/>
      </c>
      <c r="B214" s="12" t="str">
        <f>IF(A214="","",'Gas Vehicles'!F214)</f>
        <v/>
      </c>
      <c r="C214" s="6" t="str">
        <f t="shared" si="33"/>
        <v/>
      </c>
      <c r="D214" s="12" t="str">
        <f>IF(A214="","",'Diesel Vehicles'!F214)</f>
        <v/>
      </c>
      <c r="E214" s="6" t="str">
        <f t="shared" si="34"/>
        <v/>
      </c>
      <c r="F214" s="12" t="str">
        <f>IF(A214="","",'Ethanol Vehicles'!E214)</f>
        <v/>
      </c>
      <c r="G214" s="6" t="str">
        <f t="shared" si="35"/>
        <v/>
      </c>
      <c r="H214" s="12" t="str">
        <f>IF(A214="","",'Gasoline Hybrid Vehicles'!E214)</f>
        <v/>
      </c>
      <c r="I214" s="6" t="str">
        <f t="shared" si="36"/>
        <v/>
      </c>
      <c r="J214" s="12" t="str">
        <f>IF(A214="","",'LPG Bi-Fuel Vehicles'!H214)</f>
        <v/>
      </c>
      <c r="K214" s="6" t="str">
        <f t="shared" si="37"/>
        <v/>
      </c>
      <c r="L214" s="12" t="str">
        <f>IF(A214="","",'CNG Bi-Fuel Vehicles'!H214)</f>
        <v/>
      </c>
      <c r="M214" s="6" t="str">
        <f t="shared" si="38"/>
        <v/>
      </c>
      <c r="N214" s="12" t="str">
        <f>IF(A214="","",'CNG Vehicles'!E214)</f>
        <v/>
      </c>
      <c r="O214" s="6" t="str">
        <f t="shared" si="39"/>
        <v/>
      </c>
      <c r="P214" s="12" t="str">
        <f>IF(A214="","",'LPG Vehicles'!E214)</f>
        <v/>
      </c>
      <c r="Q214" s="6" t="str">
        <f t="shared" si="40"/>
        <v/>
      </c>
      <c r="R214" t="str">
        <f>IF(A214="","",'Diesel Hybrid Vehicles'!E214)</f>
        <v/>
      </c>
      <c r="S214" s="6" t="str">
        <f t="shared" si="41"/>
        <v/>
      </c>
      <c r="T214" s="12" t="str">
        <f t="shared" si="42"/>
        <v/>
      </c>
      <c r="U214" t="str">
        <f t="shared" si="43"/>
        <v/>
      </c>
    </row>
    <row r="215" spans="1:21" x14ac:dyDescent="0.3">
      <c r="A215" t="str">
        <f>IF(A214&gt;=Assumptions!$B$7,"",'Emission Assumption Summary'!A214+1)</f>
        <v/>
      </c>
      <c r="B215" s="12" t="str">
        <f>IF(A215="","",'Gas Vehicles'!F215)</f>
        <v/>
      </c>
      <c r="C215" s="6" t="str">
        <f t="shared" si="33"/>
        <v/>
      </c>
      <c r="D215" s="12" t="str">
        <f>IF(A215="","",'Diesel Vehicles'!F215)</f>
        <v/>
      </c>
      <c r="E215" s="6" t="str">
        <f t="shared" si="34"/>
        <v/>
      </c>
      <c r="F215" s="12" t="str">
        <f>IF(A215="","",'Ethanol Vehicles'!E215)</f>
        <v/>
      </c>
      <c r="G215" s="6" t="str">
        <f t="shared" si="35"/>
        <v/>
      </c>
      <c r="H215" s="12" t="str">
        <f>IF(A215="","",'Gasoline Hybrid Vehicles'!E215)</f>
        <v/>
      </c>
      <c r="I215" s="6" t="str">
        <f t="shared" si="36"/>
        <v/>
      </c>
      <c r="J215" s="12" t="str">
        <f>IF(A215="","",'LPG Bi-Fuel Vehicles'!H215)</f>
        <v/>
      </c>
      <c r="K215" s="6" t="str">
        <f t="shared" si="37"/>
        <v/>
      </c>
      <c r="L215" s="12" t="str">
        <f>IF(A215="","",'CNG Bi-Fuel Vehicles'!H215)</f>
        <v/>
      </c>
      <c r="M215" s="6" t="str">
        <f t="shared" si="38"/>
        <v/>
      </c>
      <c r="N215" s="12" t="str">
        <f>IF(A215="","",'CNG Vehicles'!E215)</f>
        <v/>
      </c>
      <c r="O215" s="6" t="str">
        <f t="shared" si="39"/>
        <v/>
      </c>
      <c r="P215" s="12" t="str">
        <f>IF(A215="","",'LPG Vehicles'!E215)</f>
        <v/>
      </c>
      <c r="Q215" s="6" t="str">
        <f t="shared" si="40"/>
        <v/>
      </c>
      <c r="R215" t="str">
        <f>IF(A215="","",'Diesel Hybrid Vehicles'!E215)</f>
        <v/>
      </c>
      <c r="S215" s="6" t="str">
        <f t="shared" si="41"/>
        <v/>
      </c>
      <c r="T215" s="12" t="str">
        <f t="shared" si="42"/>
        <v/>
      </c>
      <c r="U215" t="str">
        <f t="shared" si="43"/>
        <v/>
      </c>
    </row>
    <row r="216" spans="1:21" x14ac:dyDescent="0.3">
      <c r="A216" t="str">
        <f>IF(A215&gt;=Assumptions!$B$7,"",'Emission Assumption Summary'!A215+1)</f>
        <v/>
      </c>
      <c r="B216" s="12" t="str">
        <f>IF(A216="","",'Gas Vehicles'!F216)</f>
        <v/>
      </c>
      <c r="C216" s="6" t="str">
        <f t="shared" si="33"/>
        <v/>
      </c>
      <c r="D216" s="12" t="str">
        <f>IF(A216="","",'Diesel Vehicles'!F216)</f>
        <v/>
      </c>
      <c r="E216" s="6" t="str">
        <f t="shared" si="34"/>
        <v/>
      </c>
      <c r="F216" s="12" t="str">
        <f>IF(A216="","",'Ethanol Vehicles'!E216)</f>
        <v/>
      </c>
      <c r="G216" s="6" t="str">
        <f t="shared" si="35"/>
        <v/>
      </c>
      <c r="H216" s="12" t="str">
        <f>IF(A216="","",'Gasoline Hybrid Vehicles'!E216)</f>
        <v/>
      </c>
      <c r="I216" s="6" t="str">
        <f t="shared" si="36"/>
        <v/>
      </c>
      <c r="J216" s="12" t="str">
        <f>IF(A216="","",'LPG Bi-Fuel Vehicles'!H216)</f>
        <v/>
      </c>
      <c r="K216" s="6" t="str">
        <f t="shared" si="37"/>
        <v/>
      </c>
      <c r="L216" s="12" t="str">
        <f>IF(A216="","",'CNG Bi-Fuel Vehicles'!H216)</f>
        <v/>
      </c>
      <c r="M216" s="6" t="str">
        <f t="shared" si="38"/>
        <v/>
      </c>
      <c r="N216" s="12" t="str">
        <f>IF(A216="","",'CNG Vehicles'!E216)</f>
        <v/>
      </c>
      <c r="O216" s="6" t="str">
        <f t="shared" si="39"/>
        <v/>
      </c>
      <c r="P216" s="12" t="str">
        <f>IF(A216="","",'LPG Vehicles'!E216)</f>
        <v/>
      </c>
      <c r="Q216" s="6" t="str">
        <f t="shared" si="40"/>
        <v/>
      </c>
      <c r="R216" t="str">
        <f>IF(A216="","",'Diesel Hybrid Vehicles'!E216)</f>
        <v/>
      </c>
      <c r="S216" s="6" t="str">
        <f t="shared" si="41"/>
        <v/>
      </c>
      <c r="T216" s="12" t="str">
        <f t="shared" si="42"/>
        <v/>
      </c>
      <c r="U216" t="str">
        <f t="shared" si="43"/>
        <v/>
      </c>
    </row>
    <row r="217" spans="1:21" x14ac:dyDescent="0.3">
      <c r="A217" t="str">
        <f>IF(A216&gt;=Assumptions!$B$7,"",'Emission Assumption Summary'!A216+1)</f>
        <v/>
      </c>
      <c r="B217" s="12" t="str">
        <f>IF(A217="","",'Gas Vehicles'!F217)</f>
        <v/>
      </c>
      <c r="C217" s="6" t="str">
        <f t="shared" si="33"/>
        <v/>
      </c>
      <c r="D217" s="12" t="str">
        <f>IF(A217="","",'Diesel Vehicles'!F217)</f>
        <v/>
      </c>
      <c r="E217" s="6" t="str">
        <f t="shared" si="34"/>
        <v/>
      </c>
      <c r="F217" s="12" t="str">
        <f>IF(A217="","",'Ethanol Vehicles'!E217)</f>
        <v/>
      </c>
      <c r="H217" s="12" t="str">
        <f>IF(A217="","",'Gasoline Hybrid Vehicles'!E217)</f>
        <v/>
      </c>
      <c r="I217" s="6" t="str">
        <f t="shared" si="36"/>
        <v/>
      </c>
      <c r="J217" s="12" t="str">
        <f>IF(A217="","",'LPG Bi-Fuel Vehicles'!H217)</f>
        <v/>
      </c>
      <c r="K217" s="6" t="str">
        <f t="shared" si="37"/>
        <v/>
      </c>
      <c r="L217" s="12" t="str">
        <f>IF(A217="","",'CNG Bi-Fuel Vehicles'!H217)</f>
        <v/>
      </c>
      <c r="M217" s="6" t="str">
        <f t="shared" si="38"/>
        <v/>
      </c>
      <c r="N217" s="12" t="str">
        <f>IF(A217="","",'CNG Vehicles'!E217)</f>
        <v/>
      </c>
      <c r="O217" s="6" t="str">
        <f t="shared" si="39"/>
        <v/>
      </c>
      <c r="P217" s="12" t="str">
        <f>IF(A217="","",'LPG Vehicles'!E217)</f>
        <v/>
      </c>
      <c r="Q217" s="6" t="str">
        <f t="shared" si="40"/>
        <v/>
      </c>
      <c r="R217" t="str">
        <f>IF(A217="","",'Diesel Hybrid Vehicles'!E217)</f>
        <v/>
      </c>
      <c r="S217" s="6" t="str">
        <f t="shared" si="41"/>
        <v/>
      </c>
      <c r="T217" s="12" t="str">
        <f t="shared" si="42"/>
        <v/>
      </c>
      <c r="U217" t="str">
        <f t="shared" si="43"/>
        <v/>
      </c>
    </row>
    <row r="218" spans="1:21" x14ac:dyDescent="0.3">
      <c r="A218" t="str">
        <f>IF(A217&gt;=Assumptions!$B$7,"",'Emission Assumption Summary'!A217+1)</f>
        <v/>
      </c>
      <c r="B218" s="12" t="str">
        <f>IF(A218="","",'Gas Vehicles'!F218)</f>
        <v/>
      </c>
      <c r="C218" s="6" t="str">
        <f t="shared" si="33"/>
        <v/>
      </c>
      <c r="D218" s="12" t="str">
        <f>IF(A218="","",'Diesel Vehicles'!F218)</f>
        <v/>
      </c>
      <c r="E218" s="6" t="str">
        <f t="shared" si="34"/>
        <v/>
      </c>
      <c r="F218" s="12" t="str">
        <f>IF(A218="","",'Ethanol Vehicles'!E218)</f>
        <v/>
      </c>
      <c r="H218" s="12" t="str">
        <f>IF(A218="","",'Gasoline Hybrid Vehicles'!E218)</f>
        <v/>
      </c>
      <c r="I218" s="6" t="str">
        <f t="shared" si="36"/>
        <v/>
      </c>
      <c r="J218" s="12" t="str">
        <f>IF(A218="","",'LPG Bi-Fuel Vehicles'!H218)</f>
        <v/>
      </c>
      <c r="K218" s="6" t="str">
        <f t="shared" si="37"/>
        <v/>
      </c>
      <c r="L218" s="12" t="str">
        <f>IF(A218="","",'CNG Bi-Fuel Vehicles'!H218)</f>
        <v/>
      </c>
      <c r="M218" s="6" t="str">
        <f t="shared" si="38"/>
        <v/>
      </c>
      <c r="N218" s="12" t="str">
        <f>IF(A218="","",'CNG Vehicles'!E218)</f>
        <v/>
      </c>
      <c r="O218" s="6" t="str">
        <f t="shared" si="39"/>
        <v/>
      </c>
      <c r="P218" s="12" t="str">
        <f>IF(A218="","",'LPG Vehicles'!E218)</f>
        <v/>
      </c>
      <c r="Q218" s="6" t="str">
        <f t="shared" si="40"/>
        <v/>
      </c>
      <c r="R218" t="str">
        <f>IF(A218="","",'Diesel Hybrid Vehicles'!E218)</f>
        <v/>
      </c>
      <c r="S218" s="6" t="str">
        <f t="shared" si="41"/>
        <v/>
      </c>
      <c r="T218" s="12" t="str">
        <f t="shared" si="42"/>
        <v/>
      </c>
      <c r="U218" t="str">
        <f t="shared" si="43"/>
        <v/>
      </c>
    </row>
    <row r="219" spans="1:21" x14ac:dyDescent="0.3">
      <c r="A219" t="str">
        <f>IF(A218&gt;=Assumptions!$B$7,"",'Emission Assumption Summary'!A218+1)</f>
        <v/>
      </c>
      <c r="B219" s="12" t="str">
        <f>IF(A219="","",'Gas Vehicles'!F219)</f>
        <v/>
      </c>
      <c r="C219" s="6" t="str">
        <f t="shared" si="33"/>
        <v/>
      </c>
      <c r="D219" s="12" t="str">
        <f>IF(A219="","",'Diesel Vehicles'!F219)</f>
        <v/>
      </c>
      <c r="E219" s="6" t="str">
        <f t="shared" si="34"/>
        <v/>
      </c>
      <c r="F219" s="12" t="str">
        <f>IF(A219="","",'Ethanol Vehicles'!E219)</f>
        <v/>
      </c>
      <c r="H219" s="12" t="str">
        <f>IF(A219="","",'Gasoline Hybrid Vehicles'!E219)</f>
        <v/>
      </c>
      <c r="I219" s="6" t="str">
        <f t="shared" si="36"/>
        <v/>
      </c>
      <c r="J219" s="12" t="str">
        <f>IF(A219="","",'LPG Bi-Fuel Vehicles'!H219)</f>
        <v/>
      </c>
      <c r="K219" s="6" t="str">
        <f t="shared" si="37"/>
        <v/>
      </c>
      <c r="L219" s="12" t="str">
        <f>IF(A219="","",'CNG Bi-Fuel Vehicles'!H219)</f>
        <v/>
      </c>
      <c r="M219" s="6" t="str">
        <f t="shared" si="38"/>
        <v/>
      </c>
      <c r="N219" s="12" t="str">
        <f>IF(A219="","",'CNG Vehicles'!E219)</f>
        <v/>
      </c>
      <c r="O219" s="6" t="str">
        <f t="shared" si="39"/>
        <v/>
      </c>
      <c r="P219" s="12" t="str">
        <f>IF(A219="","",'LPG Vehicles'!E219)</f>
        <v/>
      </c>
      <c r="Q219" s="6" t="str">
        <f t="shared" si="40"/>
        <v/>
      </c>
      <c r="R219" t="str">
        <f>IF(A219="","",'Diesel Hybrid Vehicles'!E219)</f>
        <v/>
      </c>
      <c r="S219" s="6" t="str">
        <f t="shared" si="41"/>
        <v/>
      </c>
      <c r="T219" s="12" t="str">
        <f t="shared" si="42"/>
        <v/>
      </c>
      <c r="U219" t="str">
        <f t="shared" si="43"/>
        <v/>
      </c>
    </row>
    <row r="220" spans="1:21" x14ac:dyDescent="0.3">
      <c r="A220" t="str">
        <f>IF(A219&gt;=Assumptions!$B$7,"",'Emission Assumption Summary'!A219+1)</f>
        <v/>
      </c>
      <c r="B220" s="12" t="str">
        <f>IF(A220="","",'Gas Vehicles'!F220)</f>
        <v/>
      </c>
      <c r="C220" s="6" t="str">
        <f t="shared" si="33"/>
        <v/>
      </c>
      <c r="D220" s="12" t="str">
        <f>IF(A220="","",'Diesel Vehicles'!F220)</f>
        <v/>
      </c>
      <c r="E220" s="6" t="str">
        <f t="shared" si="34"/>
        <v/>
      </c>
      <c r="F220" s="12" t="str">
        <f>IF(A220="","",'Ethanol Vehicles'!E220)</f>
        <v/>
      </c>
      <c r="H220" s="12" t="str">
        <f>IF(A220="","",'Gasoline Hybrid Vehicles'!E220)</f>
        <v/>
      </c>
      <c r="I220" s="6" t="str">
        <f t="shared" si="36"/>
        <v/>
      </c>
      <c r="J220" s="12" t="str">
        <f>IF(A220="","",'LPG Bi-Fuel Vehicles'!H220)</f>
        <v/>
      </c>
      <c r="K220" s="6" t="str">
        <f t="shared" si="37"/>
        <v/>
      </c>
      <c r="L220" s="12" t="str">
        <f>IF(A220="","",'CNG Bi-Fuel Vehicles'!H220)</f>
        <v/>
      </c>
      <c r="M220" s="6" t="str">
        <f t="shared" si="38"/>
        <v/>
      </c>
      <c r="N220" s="12" t="str">
        <f>IF(A220="","",'CNG Vehicles'!E220)</f>
        <v/>
      </c>
      <c r="O220" s="6" t="str">
        <f t="shared" si="39"/>
        <v/>
      </c>
      <c r="P220" s="12" t="str">
        <f>IF(A220="","",'LPG Vehicles'!E220)</f>
        <v/>
      </c>
      <c r="Q220" s="6" t="str">
        <f t="shared" si="40"/>
        <v/>
      </c>
      <c r="R220" t="str">
        <f>IF(A220="","",'Diesel Hybrid Vehicles'!E220)</f>
        <v/>
      </c>
      <c r="S220" s="6" t="str">
        <f t="shared" si="41"/>
        <v/>
      </c>
      <c r="T220" s="12" t="str">
        <f t="shared" si="42"/>
        <v/>
      </c>
      <c r="U220" t="str">
        <f t="shared" si="43"/>
        <v/>
      </c>
    </row>
    <row r="221" spans="1:21" x14ac:dyDescent="0.3">
      <c r="A221" t="str">
        <f>IF(A220&gt;=Assumptions!$B$7,"",'Emission Assumption Summary'!A220+1)</f>
        <v/>
      </c>
      <c r="B221" s="12" t="str">
        <f>IF(A221="","",'Gas Vehicles'!F221)</f>
        <v/>
      </c>
      <c r="C221" s="6" t="str">
        <f t="shared" si="33"/>
        <v/>
      </c>
      <c r="D221" s="12" t="str">
        <f>IF(A221="","",'Diesel Vehicles'!F221)</f>
        <v/>
      </c>
      <c r="E221" s="6" t="str">
        <f t="shared" si="34"/>
        <v/>
      </c>
      <c r="F221" s="12" t="str">
        <f>IF(A221="","",'Ethanol Vehicles'!E221)</f>
        <v/>
      </c>
      <c r="H221" s="12" t="str">
        <f>IF(A221="","",'Gasoline Hybrid Vehicles'!E221)</f>
        <v/>
      </c>
      <c r="I221" s="6" t="str">
        <f t="shared" si="36"/>
        <v/>
      </c>
      <c r="J221" s="12" t="str">
        <f>IF(A221="","",'LPG Bi-Fuel Vehicles'!H221)</f>
        <v/>
      </c>
      <c r="K221" s="6" t="str">
        <f t="shared" si="37"/>
        <v/>
      </c>
      <c r="L221" s="12" t="str">
        <f>IF(A221="","",'CNG Bi-Fuel Vehicles'!H221)</f>
        <v/>
      </c>
      <c r="M221" s="6" t="str">
        <f t="shared" si="38"/>
        <v/>
      </c>
      <c r="N221" s="12" t="str">
        <f>IF(A221="","",'CNG Vehicles'!E221)</f>
        <v/>
      </c>
      <c r="O221" s="6" t="str">
        <f t="shared" si="39"/>
        <v/>
      </c>
      <c r="P221" s="12" t="str">
        <f>IF(A221="","",'LPG Vehicles'!E221)</f>
        <v/>
      </c>
      <c r="Q221" s="6" t="str">
        <f t="shared" si="40"/>
        <v/>
      </c>
      <c r="R221" t="str">
        <f>IF(A221="","",'Diesel Hybrid Vehicles'!E221)</f>
        <v/>
      </c>
      <c r="S221" s="6" t="str">
        <f t="shared" si="41"/>
        <v/>
      </c>
      <c r="T221" s="12" t="str">
        <f t="shared" si="42"/>
        <v/>
      </c>
      <c r="U221" t="str">
        <f t="shared" si="43"/>
        <v/>
      </c>
    </row>
    <row r="222" spans="1:21" x14ac:dyDescent="0.3">
      <c r="A222" t="str">
        <f>IF(A221&gt;=Assumptions!$B$7,"",'Emission Assumption Summary'!A221+1)</f>
        <v/>
      </c>
      <c r="B222" s="12" t="str">
        <f>IF(A222="","",'Gas Vehicles'!F222)</f>
        <v/>
      </c>
      <c r="C222" s="6" t="str">
        <f t="shared" si="33"/>
        <v/>
      </c>
      <c r="D222" s="12" t="str">
        <f>IF(A222="","",'Diesel Vehicles'!F222)</f>
        <v/>
      </c>
      <c r="E222" s="6" t="str">
        <f t="shared" si="34"/>
        <v/>
      </c>
      <c r="F222" s="12" t="str">
        <f>IF(A222="","",'Ethanol Vehicles'!E222)</f>
        <v/>
      </c>
      <c r="H222" s="12" t="str">
        <f>IF(A222="","",'Gasoline Hybrid Vehicles'!E222)</f>
        <v/>
      </c>
      <c r="I222" s="6" t="str">
        <f t="shared" si="36"/>
        <v/>
      </c>
      <c r="J222" s="12" t="str">
        <f>IF(A222="","",'LPG Bi-Fuel Vehicles'!H222)</f>
        <v/>
      </c>
      <c r="K222" s="6" t="str">
        <f t="shared" si="37"/>
        <v/>
      </c>
      <c r="L222" s="12" t="str">
        <f>IF(A222="","",'CNG Bi-Fuel Vehicles'!H222)</f>
        <v/>
      </c>
      <c r="M222" s="6" t="str">
        <f t="shared" si="38"/>
        <v/>
      </c>
      <c r="N222" s="12" t="str">
        <f>IF(A222="","",'CNG Vehicles'!E222)</f>
        <v/>
      </c>
      <c r="O222" s="6" t="str">
        <f t="shared" si="39"/>
        <v/>
      </c>
      <c r="P222" s="12" t="str">
        <f>IF(A222="","",'LPG Vehicles'!E222)</f>
        <v/>
      </c>
      <c r="Q222" s="6" t="str">
        <f t="shared" si="40"/>
        <v/>
      </c>
      <c r="R222" t="str">
        <f>IF(A222="","",'Diesel Hybrid Vehicles'!E222)</f>
        <v/>
      </c>
      <c r="S222" s="6" t="str">
        <f t="shared" si="41"/>
        <v/>
      </c>
      <c r="T222" s="12" t="str">
        <f t="shared" si="42"/>
        <v/>
      </c>
      <c r="U222" t="str">
        <f t="shared" si="43"/>
        <v/>
      </c>
    </row>
    <row r="223" spans="1:21" x14ac:dyDescent="0.3">
      <c r="A223" t="str">
        <f>IF(A222&gt;=Assumptions!$B$7,"",'Emission Assumption Summary'!A222+1)</f>
        <v/>
      </c>
      <c r="B223" s="12" t="str">
        <f>IF(A223="","",'Gas Vehicles'!F223)</f>
        <v/>
      </c>
      <c r="C223" s="6" t="str">
        <f t="shared" si="33"/>
        <v/>
      </c>
      <c r="D223" s="12" t="str">
        <f>IF(A223="","",'Diesel Vehicles'!F223)</f>
        <v/>
      </c>
      <c r="E223" s="6" t="str">
        <f t="shared" si="34"/>
        <v/>
      </c>
      <c r="F223" s="12" t="str">
        <f>IF(A223="","",'Ethanol Vehicles'!E223)</f>
        <v/>
      </c>
      <c r="H223" s="12" t="str">
        <f>IF(A223="","",'Gasoline Hybrid Vehicles'!E223)</f>
        <v/>
      </c>
      <c r="I223" s="6" t="str">
        <f t="shared" si="36"/>
        <v/>
      </c>
      <c r="J223" s="12" t="str">
        <f>IF(A223="","",'LPG Bi-Fuel Vehicles'!H223)</f>
        <v/>
      </c>
      <c r="K223" s="6" t="str">
        <f t="shared" si="37"/>
        <v/>
      </c>
      <c r="L223" s="12" t="str">
        <f>IF(A223="","",'CNG Bi-Fuel Vehicles'!H223)</f>
        <v/>
      </c>
      <c r="M223" s="6" t="str">
        <f t="shared" si="38"/>
        <v/>
      </c>
      <c r="N223" s="12" t="str">
        <f>IF(A223="","",'CNG Vehicles'!E223)</f>
        <v/>
      </c>
      <c r="O223" s="6" t="str">
        <f t="shared" si="39"/>
        <v/>
      </c>
      <c r="P223" s="12" t="str">
        <f>IF(A223="","",'LPG Vehicles'!E223)</f>
        <v/>
      </c>
      <c r="Q223" s="6" t="str">
        <f t="shared" si="40"/>
        <v/>
      </c>
      <c r="R223" t="str">
        <f>IF(A223="","",'Diesel Hybrid Vehicles'!E223)</f>
        <v/>
      </c>
      <c r="S223" s="6" t="str">
        <f t="shared" si="41"/>
        <v/>
      </c>
      <c r="T223" s="12" t="str">
        <f t="shared" si="42"/>
        <v/>
      </c>
      <c r="U223" t="str">
        <f t="shared" si="43"/>
        <v/>
      </c>
    </row>
    <row r="224" spans="1:21" x14ac:dyDescent="0.3">
      <c r="A224" t="str">
        <f>IF(A223&gt;=Assumptions!$B$7,"",'Emission Assumption Summary'!A223+1)</f>
        <v/>
      </c>
      <c r="B224" s="12" t="str">
        <f>IF(A224="","",'Gas Vehicles'!F224)</f>
        <v/>
      </c>
      <c r="C224" s="6" t="str">
        <f t="shared" si="33"/>
        <v/>
      </c>
      <c r="D224" s="12" t="str">
        <f>IF(A224="","",'Diesel Vehicles'!F224)</f>
        <v/>
      </c>
      <c r="E224" s="6" t="str">
        <f t="shared" si="34"/>
        <v/>
      </c>
      <c r="F224" s="12" t="str">
        <f>IF(A224="","",'Ethanol Vehicles'!E224)</f>
        <v/>
      </c>
      <c r="H224" s="12" t="str">
        <f>IF(A224="","",'Gasoline Hybrid Vehicles'!E224)</f>
        <v/>
      </c>
      <c r="I224" s="6" t="str">
        <f t="shared" si="36"/>
        <v/>
      </c>
      <c r="J224" s="12" t="str">
        <f>IF(A224="","",'LPG Bi-Fuel Vehicles'!H224)</f>
        <v/>
      </c>
      <c r="K224" s="6" t="str">
        <f t="shared" si="37"/>
        <v/>
      </c>
      <c r="M224" s="6" t="str">
        <f t="shared" si="38"/>
        <v/>
      </c>
      <c r="N224" s="12" t="str">
        <f>IF(A224="","",'CNG Vehicles'!E224)</f>
        <v/>
      </c>
      <c r="O224" s="6" t="str">
        <f t="shared" si="39"/>
        <v/>
      </c>
      <c r="P224" s="12" t="str">
        <f>IF(A224="","",'LPG Vehicles'!E224)</f>
        <v/>
      </c>
      <c r="Q224" s="6" t="str">
        <f t="shared" si="40"/>
        <v/>
      </c>
      <c r="R224" t="str">
        <f>IF(A224="","",'Diesel Hybrid Vehicles'!E224)</f>
        <v/>
      </c>
      <c r="S224" s="6" t="str">
        <f t="shared" si="41"/>
        <v/>
      </c>
      <c r="T224" s="12" t="str">
        <f t="shared" si="42"/>
        <v/>
      </c>
      <c r="U224" t="str">
        <f t="shared" si="43"/>
        <v/>
      </c>
    </row>
    <row r="225" spans="1:21" x14ac:dyDescent="0.3">
      <c r="A225" t="str">
        <f>IF(A224&gt;=Assumptions!$B$7,"",'Emission Assumption Summary'!A224+1)</f>
        <v/>
      </c>
      <c r="B225" s="12" t="str">
        <f>IF(A225="","",'Gas Vehicles'!F225)</f>
        <v/>
      </c>
      <c r="D225" s="12" t="str">
        <f>IF(A225="","",'Diesel Vehicles'!F225)</f>
        <v/>
      </c>
      <c r="E225" s="6" t="str">
        <f t="shared" si="34"/>
        <v/>
      </c>
      <c r="F225" s="12" t="str">
        <f>IF(A225="","",'Ethanol Vehicles'!E225)</f>
        <v/>
      </c>
      <c r="H225" s="12" t="str">
        <f>IF(A225="","",'Gasoline Hybrid Vehicles'!E225)</f>
        <v/>
      </c>
      <c r="I225" s="6" t="str">
        <f t="shared" si="36"/>
        <v/>
      </c>
      <c r="J225" s="12" t="str">
        <f>IF(A225="","",'LPG Bi-Fuel Vehicles'!H225)</f>
        <v/>
      </c>
      <c r="K225" s="6" t="str">
        <f t="shared" si="37"/>
        <v/>
      </c>
      <c r="M225" s="6" t="str">
        <f t="shared" si="38"/>
        <v/>
      </c>
      <c r="N225" s="12" t="str">
        <f>IF(A225="","",'CNG Vehicles'!E225)</f>
        <v/>
      </c>
      <c r="O225" s="6" t="str">
        <f t="shared" si="39"/>
        <v/>
      </c>
      <c r="P225" s="12" t="str">
        <f>IF(A225="","",'LPG Vehicles'!E225)</f>
        <v/>
      </c>
      <c r="Q225" s="6" t="str">
        <f t="shared" si="40"/>
        <v/>
      </c>
      <c r="R225" t="str">
        <f>IF(A225="","",'Diesel Hybrid Vehicles'!E225)</f>
        <v/>
      </c>
      <c r="S225" s="6" t="str">
        <f t="shared" si="41"/>
        <v/>
      </c>
      <c r="T225" s="12" t="str">
        <f t="shared" si="42"/>
        <v/>
      </c>
      <c r="U225" t="str">
        <f t="shared" si="43"/>
        <v/>
      </c>
    </row>
    <row r="226" spans="1:21" x14ac:dyDescent="0.3">
      <c r="A226" t="str">
        <f>IF(A225&gt;=Assumptions!$B$7,"",'Emission Assumption Summary'!A225+1)</f>
        <v/>
      </c>
      <c r="B226" s="12" t="str">
        <f>IF(A226="","",'Gas Vehicles'!F226)</f>
        <v/>
      </c>
      <c r="D226" s="12" t="str">
        <f>IF(A226="","",'Diesel Vehicles'!F226)</f>
        <v/>
      </c>
      <c r="E226" s="6" t="str">
        <f t="shared" si="34"/>
        <v/>
      </c>
      <c r="F226" s="12" t="str">
        <f>IF(A226="","",'Ethanol Vehicles'!E226)</f>
        <v/>
      </c>
      <c r="H226" s="12" t="str">
        <f>IF(A226="","",'Gasoline Hybrid Vehicles'!E226)</f>
        <v/>
      </c>
      <c r="I226" s="6" t="str">
        <f t="shared" si="36"/>
        <v/>
      </c>
      <c r="J226" s="12" t="str">
        <f>IF(A226="","",'LPG Bi-Fuel Vehicles'!H226)</f>
        <v/>
      </c>
      <c r="K226" s="6" t="str">
        <f t="shared" si="37"/>
        <v/>
      </c>
      <c r="M226" s="6" t="str">
        <f t="shared" si="38"/>
        <v/>
      </c>
      <c r="N226" s="12" t="str">
        <f>IF(A226="","",'CNG Vehicles'!E226)</f>
        <v/>
      </c>
      <c r="O226" s="6" t="str">
        <f t="shared" si="39"/>
        <v/>
      </c>
      <c r="P226" s="12" t="str">
        <f>IF(A226="","",'LPG Vehicles'!E226)</f>
        <v/>
      </c>
      <c r="Q226" s="6" t="str">
        <f t="shared" si="40"/>
        <v/>
      </c>
      <c r="R226" t="str">
        <f>IF(A226="","",'Diesel Hybrid Vehicles'!E226)</f>
        <v/>
      </c>
      <c r="S226" s="6" t="str">
        <f t="shared" si="41"/>
        <v/>
      </c>
      <c r="T226" s="12" t="str">
        <f t="shared" si="42"/>
        <v/>
      </c>
      <c r="U226" t="str">
        <f t="shared" si="43"/>
        <v/>
      </c>
    </row>
    <row r="227" spans="1:21" x14ac:dyDescent="0.3">
      <c r="A227" t="str">
        <f>IF(A226&gt;=Assumptions!$B$7,"",'Emission Assumption Summary'!A226+1)</f>
        <v/>
      </c>
      <c r="B227" s="12" t="str">
        <f>IF(A227="","",'Gas Vehicles'!F227)</f>
        <v/>
      </c>
      <c r="D227" s="12" t="str">
        <f>IF(A227="","",'Diesel Vehicles'!F227)</f>
        <v/>
      </c>
      <c r="E227" s="6" t="str">
        <f t="shared" si="34"/>
        <v/>
      </c>
      <c r="F227" s="12" t="str">
        <f>IF(A227="","",'Ethanol Vehicles'!E227)</f>
        <v/>
      </c>
      <c r="H227" s="12" t="str">
        <f>IF(A227="","",'Gasoline Hybrid Vehicles'!E227)</f>
        <v/>
      </c>
      <c r="I227" s="6" t="str">
        <f t="shared" si="36"/>
        <v/>
      </c>
      <c r="J227" s="12" t="str">
        <f>IF(A227="","",'LPG Bi-Fuel Vehicles'!H227)</f>
        <v/>
      </c>
      <c r="K227" s="6" t="str">
        <f t="shared" si="37"/>
        <v/>
      </c>
      <c r="M227" s="6" t="str">
        <f t="shared" si="38"/>
        <v/>
      </c>
      <c r="N227" s="12" t="str">
        <f>IF(A227="","",'CNG Vehicles'!E227)</f>
        <v/>
      </c>
      <c r="O227" s="6" t="str">
        <f t="shared" si="39"/>
        <v/>
      </c>
      <c r="P227" s="12" t="str">
        <f>IF(A227="","",'LPG Vehicles'!E227)</f>
        <v/>
      </c>
      <c r="Q227" s="6" t="str">
        <f t="shared" si="40"/>
        <v/>
      </c>
      <c r="R227" t="str">
        <f>IF(A227="","",'Diesel Hybrid Vehicles'!E227)</f>
        <v/>
      </c>
      <c r="S227" s="6" t="str">
        <f t="shared" si="41"/>
        <v/>
      </c>
      <c r="T227" s="12" t="str">
        <f t="shared" si="42"/>
        <v/>
      </c>
      <c r="U227" t="str">
        <f t="shared" si="43"/>
        <v/>
      </c>
    </row>
    <row r="228" spans="1:21" x14ac:dyDescent="0.3">
      <c r="A228" t="str">
        <f>IF(A227&gt;=Assumptions!$B$7,"",'Emission Assumption Summary'!A227+1)</f>
        <v/>
      </c>
      <c r="B228" s="12" t="str">
        <f>IF(A228="","",'Gas Vehicles'!F228)</f>
        <v/>
      </c>
      <c r="D228" s="12" t="str">
        <f>IF(A228="","",'Diesel Vehicles'!F228)</f>
        <v/>
      </c>
      <c r="E228" s="6" t="str">
        <f t="shared" si="34"/>
        <v/>
      </c>
      <c r="F228" s="12" t="str">
        <f>IF(A228="","",'Ethanol Vehicles'!E228)</f>
        <v/>
      </c>
      <c r="H228" s="12" t="str">
        <f>IF(A228="","",'Gasoline Hybrid Vehicles'!E228)</f>
        <v/>
      </c>
      <c r="I228" s="6" t="str">
        <f t="shared" si="36"/>
        <v/>
      </c>
      <c r="J228" s="12" t="str">
        <f>IF(A228="","",'LPG Bi-Fuel Vehicles'!H228)</f>
        <v/>
      </c>
      <c r="K228" s="6" t="str">
        <f t="shared" si="37"/>
        <v/>
      </c>
      <c r="M228" s="6" t="str">
        <f t="shared" si="38"/>
        <v/>
      </c>
      <c r="N228" s="12" t="str">
        <f>IF(A228="","",'CNG Vehicles'!E228)</f>
        <v/>
      </c>
      <c r="O228" s="6" t="str">
        <f t="shared" si="39"/>
        <v/>
      </c>
      <c r="P228" s="12" t="str">
        <f>IF(A228="","",'LPG Vehicles'!E228)</f>
        <v/>
      </c>
      <c r="Q228" s="6" t="str">
        <f t="shared" si="40"/>
        <v/>
      </c>
      <c r="R228" t="str">
        <f>IF(A228="","",'Diesel Hybrid Vehicles'!E228)</f>
        <v/>
      </c>
      <c r="S228" s="6" t="str">
        <f t="shared" si="41"/>
        <v/>
      </c>
      <c r="T228" s="12" t="str">
        <f t="shared" si="42"/>
        <v/>
      </c>
      <c r="U228" t="str">
        <f t="shared" si="43"/>
        <v/>
      </c>
    </row>
    <row r="229" spans="1:21" x14ac:dyDescent="0.3">
      <c r="A229" t="str">
        <f>IF(A228&gt;=Assumptions!$B$7,"",'Emission Assumption Summary'!A228+1)</f>
        <v/>
      </c>
      <c r="B229" s="12" t="str">
        <f>IF(A229="","",'Gas Vehicles'!F229)</f>
        <v/>
      </c>
      <c r="D229" s="12" t="str">
        <f>IF(A229="","",'Diesel Vehicles'!F229)</f>
        <v/>
      </c>
      <c r="E229" s="6" t="str">
        <f t="shared" si="34"/>
        <v/>
      </c>
      <c r="F229" s="12" t="str">
        <f>IF(A229="","",'Ethanol Vehicles'!E229)</f>
        <v/>
      </c>
      <c r="H229" s="12" t="str">
        <f>IF(A229="","",'Gasoline Hybrid Vehicles'!E229)</f>
        <v/>
      </c>
      <c r="I229" s="6" t="str">
        <f t="shared" si="36"/>
        <v/>
      </c>
      <c r="J229" s="12" t="str">
        <f>IF(A229="","",'LPG Bi-Fuel Vehicles'!H229)</f>
        <v/>
      </c>
      <c r="K229" s="6" t="str">
        <f t="shared" si="37"/>
        <v/>
      </c>
      <c r="M229" s="6" t="str">
        <f t="shared" si="38"/>
        <v/>
      </c>
      <c r="N229" s="12" t="str">
        <f>IF(A229="","",'CNG Vehicles'!E229)</f>
        <v/>
      </c>
      <c r="O229" s="6" t="str">
        <f t="shared" si="39"/>
        <v/>
      </c>
      <c r="P229" s="12" t="str">
        <f>IF(A229="","",'LPG Vehicles'!E229)</f>
        <v/>
      </c>
      <c r="Q229" s="6" t="str">
        <f t="shared" si="40"/>
        <v/>
      </c>
      <c r="R229" t="str">
        <f>IF(A229="","",'Diesel Hybrid Vehicles'!E229)</f>
        <v/>
      </c>
      <c r="S229" s="6" t="str">
        <f t="shared" si="41"/>
        <v/>
      </c>
      <c r="T229" s="12" t="str">
        <f t="shared" si="42"/>
        <v/>
      </c>
      <c r="U229" t="str">
        <f t="shared" si="43"/>
        <v/>
      </c>
    </row>
    <row r="230" spans="1:21" x14ac:dyDescent="0.3">
      <c r="A230" t="str">
        <f>IF(A229&gt;=Assumptions!$B$7,"",'Emission Assumption Summary'!A229+1)</f>
        <v/>
      </c>
      <c r="B230" s="12" t="str">
        <f>IF(A230="","",'Gas Vehicles'!F230)</f>
        <v/>
      </c>
      <c r="D230" s="12" t="str">
        <f>IF(A230="","",'Diesel Vehicles'!F230)</f>
        <v/>
      </c>
      <c r="E230" s="6" t="str">
        <f t="shared" si="34"/>
        <v/>
      </c>
      <c r="F230" s="12" t="str">
        <f>IF(A230="","",'Ethanol Vehicles'!E230)</f>
        <v/>
      </c>
      <c r="H230" s="12" t="str">
        <f>IF(A230="","",'Gasoline Hybrid Vehicles'!E230)</f>
        <v/>
      </c>
      <c r="I230" s="6" t="str">
        <f t="shared" si="36"/>
        <v/>
      </c>
      <c r="J230" s="12" t="str">
        <f>IF(A230="","",'LPG Bi-Fuel Vehicles'!H230)</f>
        <v/>
      </c>
      <c r="K230" s="6" t="str">
        <f t="shared" si="37"/>
        <v/>
      </c>
      <c r="M230" s="6" t="str">
        <f t="shared" si="38"/>
        <v/>
      </c>
      <c r="N230" s="12" t="str">
        <f>IF(A230="","",'CNG Vehicles'!E230)</f>
        <v/>
      </c>
      <c r="O230" s="6" t="str">
        <f t="shared" si="39"/>
        <v/>
      </c>
      <c r="P230" s="12" t="str">
        <f>IF(A230="","",'LPG Vehicles'!E230)</f>
        <v/>
      </c>
      <c r="Q230" s="6" t="str">
        <f t="shared" si="40"/>
        <v/>
      </c>
      <c r="R230" t="str">
        <f>IF(A230="","",'Diesel Hybrid Vehicles'!E230)</f>
        <v/>
      </c>
      <c r="S230" s="6" t="str">
        <f t="shared" si="41"/>
        <v/>
      </c>
      <c r="T230" s="12" t="str">
        <f t="shared" si="42"/>
        <v/>
      </c>
      <c r="U230" t="str">
        <f t="shared" si="43"/>
        <v/>
      </c>
    </row>
    <row r="231" spans="1:21" x14ac:dyDescent="0.3">
      <c r="A231" t="str">
        <f>IF(A230&gt;=Assumptions!$B$7,"",'Emission Assumption Summary'!A230+1)</f>
        <v/>
      </c>
      <c r="B231" s="12" t="str">
        <f>IF(A231="","",'Gas Vehicles'!F231)</f>
        <v/>
      </c>
      <c r="E231" s="6" t="str">
        <f t="shared" si="34"/>
        <v/>
      </c>
      <c r="F231" s="12" t="str">
        <f>IF(A231="","",'Ethanol Vehicles'!E231)</f>
        <v/>
      </c>
      <c r="H231" s="12" t="str">
        <f>IF(A231="","",'Gasoline Hybrid Vehicles'!E231)</f>
        <v/>
      </c>
      <c r="I231" s="6" t="str">
        <f t="shared" si="36"/>
        <v/>
      </c>
      <c r="J231" s="12" t="str">
        <f>IF(A231="","",'LPG Bi-Fuel Vehicles'!H231)</f>
        <v/>
      </c>
      <c r="K231" s="6" t="str">
        <f t="shared" si="37"/>
        <v/>
      </c>
      <c r="M231" s="6" t="str">
        <f t="shared" si="38"/>
        <v/>
      </c>
      <c r="N231" s="12" t="str">
        <f>IF(A231="","",'CNG Vehicles'!E231)</f>
        <v/>
      </c>
      <c r="O231" s="6" t="str">
        <f t="shared" si="39"/>
        <v/>
      </c>
      <c r="P231" s="12" t="str">
        <f>IF(A231="","",'LPG Vehicles'!E231)</f>
        <v/>
      </c>
      <c r="Q231" s="6" t="str">
        <f t="shared" si="40"/>
        <v/>
      </c>
      <c r="R231" t="str">
        <f>IF(A231="","",'Diesel Hybrid Vehicles'!E231)</f>
        <v/>
      </c>
      <c r="S231" s="6" t="str">
        <f t="shared" si="41"/>
        <v/>
      </c>
      <c r="T231" s="12" t="str">
        <f t="shared" si="42"/>
        <v/>
      </c>
      <c r="U231" t="str">
        <f t="shared" si="43"/>
        <v/>
      </c>
    </row>
    <row r="232" spans="1:21" x14ac:dyDescent="0.3">
      <c r="A232" t="str">
        <f>IF(A231&gt;=Assumptions!$B$7,"",'Emission Assumption Summary'!A231+1)</f>
        <v/>
      </c>
      <c r="B232" s="12" t="str">
        <f>IF(A232="","",'Gas Vehicles'!F232)</f>
        <v/>
      </c>
      <c r="E232" s="6" t="str">
        <f t="shared" si="34"/>
        <v/>
      </c>
      <c r="F232" s="12" t="str">
        <f>IF(A232="","",'Ethanol Vehicles'!E232)</f>
        <v/>
      </c>
      <c r="H232" s="12" t="str">
        <f>IF(A232="","",'Gasoline Hybrid Vehicles'!E232)</f>
        <v/>
      </c>
      <c r="I232" s="6" t="str">
        <f t="shared" si="36"/>
        <v/>
      </c>
      <c r="J232" s="12" t="str">
        <f>IF(A232="","",'LPG Bi-Fuel Vehicles'!H232)</f>
        <v/>
      </c>
      <c r="K232" s="6" t="str">
        <f t="shared" si="37"/>
        <v/>
      </c>
      <c r="M232" s="6" t="str">
        <f t="shared" si="38"/>
        <v/>
      </c>
      <c r="N232" s="12" t="str">
        <f>IF(A232="","",'CNG Vehicles'!E232)</f>
        <v/>
      </c>
      <c r="O232" s="6" t="str">
        <f t="shared" si="39"/>
        <v/>
      </c>
      <c r="P232" s="12" t="str">
        <f>IF(A232="","",'LPG Vehicles'!E232)</f>
        <v/>
      </c>
      <c r="Q232" s="6" t="str">
        <f t="shared" si="40"/>
        <v/>
      </c>
      <c r="R232" t="str">
        <f>IF(A232="","",'Diesel Hybrid Vehicles'!E232)</f>
        <v/>
      </c>
      <c r="S232" s="6" t="str">
        <f t="shared" si="41"/>
        <v/>
      </c>
      <c r="T232" s="12" t="str">
        <f t="shared" si="42"/>
        <v/>
      </c>
      <c r="U232" t="str">
        <f t="shared" si="43"/>
        <v/>
      </c>
    </row>
    <row r="233" spans="1:21" x14ac:dyDescent="0.3">
      <c r="A233" t="str">
        <f>IF(A232&gt;=Assumptions!$B$7,"",'Emission Assumption Summary'!A232+1)</f>
        <v/>
      </c>
      <c r="B233" s="12" t="str">
        <f>IF(A233="","",'Gas Vehicles'!F233)</f>
        <v/>
      </c>
      <c r="E233" s="6" t="str">
        <f t="shared" si="34"/>
        <v/>
      </c>
      <c r="F233" s="12" t="str">
        <f>IF(A233="","",'Ethanol Vehicles'!E233)</f>
        <v/>
      </c>
      <c r="H233" s="12" t="str">
        <f>IF(A233="","",'Gasoline Hybrid Vehicles'!E233)</f>
        <v/>
      </c>
      <c r="I233" s="6" t="str">
        <f t="shared" si="36"/>
        <v/>
      </c>
      <c r="J233" s="12" t="str">
        <f>IF(A233="","",'LPG Bi-Fuel Vehicles'!H233)</f>
        <v/>
      </c>
      <c r="K233" s="6" t="str">
        <f t="shared" si="37"/>
        <v/>
      </c>
      <c r="M233" s="6" t="str">
        <f t="shared" si="38"/>
        <v/>
      </c>
      <c r="N233" s="12" t="str">
        <f>IF(A233="","",'CNG Vehicles'!E233)</f>
        <v/>
      </c>
      <c r="O233" s="6" t="str">
        <f t="shared" si="39"/>
        <v/>
      </c>
      <c r="P233" s="12" t="str">
        <f>IF(A233="","",'LPG Vehicles'!E233)</f>
        <v/>
      </c>
      <c r="Q233" s="6" t="str">
        <f t="shared" si="40"/>
        <v/>
      </c>
      <c r="R233" t="str">
        <f>IF(A233="","",'Diesel Hybrid Vehicles'!E233)</f>
        <v/>
      </c>
      <c r="S233" s="6" t="str">
        <f t="shared" si="41"/>
        <v/>
      </c>
      <c r="T233" s="12" t="str">
        <f t="shared" si="42"/>
        <v/>
      </c>
      <c r="U233" t="str">
        <f t="shared" si="43"/>
        <v/>
      </c>
    </row>
    <row r="234" spans="1:21" x14ac:dyDescent="0.3">
      <c r="A234" t="str">
        <f>IF(A233&gt;=Assumptions!$B$7,"",'Emission Assumption Summary'!A233+1)</f>
        <v/>
      </c>
      <c r="B234" s="12" t="str">
        <f>IF(A234="","",'Gas Vehicles'!F234)</f>
        <v/>
      </c>
      <c r="E234" s="6" t="str">
        <f t="shared" si="34"/>
        <v/>
      </c>
      <c r="F234" s="12" t="str">
        <f>IF(A234="","",'Ethanol Vehicles'!E234)</f>
        <v/>
      </c>
      <c r="H234" s="12" t="str">
        <f>IF(A234="","",'Gasoline Hybrid Vehicles'!E234)</f>
        <v/>
      </c>
      <c r="I234" s="6" t="str">
        <f t="shared" si="36"/>
        <v/>
      </c>
      <c r="J234" s="12" t="str">
        <f>IF(A234="","",'LPG Bi-Fuel Vehicles'!H234)</f>
        <v/>
      </c>
      <c r="K234" s="6" t="str">
        <f t="shared" si="37"/>
        <v/>
      </c>
      <c r="M234" s="6" t="str">
        <f t="shared" si="38"/>
        <v/>
      </c>
      <c r="N234" s="12" t="str">
        <f>IF(A234="","",'CNG Vehicles'!E234)</f>
        <v/>
      </c>
      <c r="O234" s="6" t="str">
        <f t="shared" si="39"/>
        <v/>
      </c>
      <c r="P234" s="12" t="str">
        <f>IF(A234="","",'LPG Vehicles'!E234)</f>
        <v/>
      </c>
      <c r="Q234" s="6" t="str">
        <f t="shared" si="40"/>
        <v/>
      </c>
      <c r="R234" t="str">
        <f>IF(A234="","",'Diesel Hybrid Vehicles'!E234)</f>
        <v/>
      </c>
      <c r="S234" s="6" t="str">
        <f t="shared" si="41"/>
        <v/>
      </c>
      <c r="T234" s="12" t="str">
        <f t="shared" si="42"/>
        <v/>
      </c>
      <c r="U234" t="str">
        <f t="shared" si="43"/>
        <v/>
      </c>
    </row>
    <row r="235" spans="1:21" x14ac:dyDescent="0.3">
      <c r="A235" t="str">
        <f>IF(A234&gt;=Assumptions!$B$7,"",'Emission Assumption Summary'!A234+1)</f>
        <v/>
      </c>
      <c r="B235" s="12" t="str">
        <f>IF(A235="","",'Gas Vehicles'!F235)</f>
        <v/>
      </c>
      <c r="E235" s="6" t="str">
        <f t="shared" si="34"/>
        <v/>
      </c>
      <c r="F235" s="12" t="str">
        <f>IF(A235="","",'Ethanol Vehicles'!E235)</f>
        <v/>
      </c>
      <c r="H235" s="12" t="str">
        <f>IF(A235="","",'Gasoline Hybrid Vehicles'!E235)</f>
        <v/>
      </c>
      <c r="I235" s="6" t="str">
        <f t="shared" si="36"/>
        <v/>
      </c>
      <c r="J235" s="12" t="str">
        <f>IF(A235="","",'LPG Bi-Fuel Vehicles'!H235)</f>
        <v/>
      </c>
      <c r="K235" s="6" t="str">
        <f t="shared" si="37"/>
        <v/>
      </c>
      <c r="M235" s="6" t="str">
        <f t="shared" si="38"/>
        <v/>
      </c>
      <c r="N235" s="12" t="str">
        <f>IF(A235="","",'CNG Vehicles'!E235)</f>
        <v/>
      </c>
      <c r="O235" s="6" t="str">
        <f t="shared" si="39"/>
        <v/>
      </c>
      <c r="P235" s="12" t="str">
        <f>IF(A235="","",'LPG Vehicles'!E235)</f>
        <v/>
      </c>
      <c r="Q235" s="6" t="str">
        <f t="shared" si="40"/>
        <v/>
      </c>
      <c r="R235" t="str">
        <f>IF(A235="","",'Diesel Hybrid Vehicles'!E235)</f>
        <v/>
      </c>
      <c r="S235" s="6" t="str">
        <f t="shared" si="41"/>
        <v/>
      </c>
      <c r="T235" s="12" t="str">
        <f t="shared" si="42"/>
        <v/>
      </c>
      <c r="U235" t="str">
        <f t="shared" si="43"/>
        <v/>
      </c>
    </row>
    <row r="236" spans="1:21" x14ac:dyDescent="0.3">
      <c r="A236" t="str">
        <f>IF(A235&gt;=Assumptions!$B$7,"",'Emission Assumption Summary'!A235+1)</f>
        <v/>
      </c>
      <c r="B236" s="12" t="str">
        <f>IF(A236="","",'Gas Vehicles'!F236)</f>
        <v/>
      </c>
      <c r="E236" s="6" t="str">
        <f t="shared" si="34"/>
        <v/>
      </c>
      <c r="F236" s="12" t="str">
        <f>IF(A236="","",'Ethanol Vehicles'!E236)</f>
        <v/>
      </c>
      <c r="H236" s="12" t="str">
        <f>IF(A236="","",'Gasoline Hybrid Vehicles'!E236)</f>
        <v/>
      </c>
      <c r="I236" s="6" t="str">
        <f t="shared" si="36"/>
        <v/>
      </c>
      <c r="J236" s="12" t="str">
        <f>IF(A236="","",'LPG Bi-Fuel Vehicles'!H236)</f>
        <v/>
      </c>
      <c r="K236" s="6" t="str">
        <f t="shared" si="37"/>
        <v/>
      </c>
      <c r="M236" s="6" t="str">
        <f t="shared" si="38"/>
        <v/>
      </c>
      <c r="N236" s="12" t="str">
        <f>IF(A236="","",'CNG Vehicles'!E236)</f>
        <v/>
      </c>
      <c r="O236" s="6" t="str">
        <f t="shared" si="39"/>
        <v/>
      </c>
      <c r="P236" s="12" t="str">
        <f>IF(A236="","",'LPG Vehicles'!E236)</f>
        <v/>
      </c>
      <c r="Q236" s="6" t="str">
        <f t="shared" si="40"/>
        <v/>
      </c>
      <c r="R236" t="str">
        <f>IF(A236="","",'Diesel Hybrid Vehicles'!E236)</f>
        <v/>
      </c>
      <c r="S236" s="6" t="str">
        <f t="shared" si="41"/>
        <v/>
      </c>
      <c r="T236" s="12" t="str">
        <f t="shared" si="42"/>
        <v/>
      </c>
      <c r="U236" t="str">
        <f t="shared" si="43"/>
        <v/>
      </c>
    </row>
    <row r="237" spans="1:21" x14ac:dyDescent="0.3">
      <c r="A237" t="str">
        <f>IF(A236&gt;=Assumptions!$B$7,"",'Emission Assumption Summary'!A236+1)</f>
        <v/>
      </c>
      <c r="B237" s="12" t="str">
        <f>IF(A237="","",'Gas Vehicles'!F237)</f>
        <v/>
      </c>
      <c r="E237" s="6" t="str">
        <f t="shared" si="34"/>
        <v/>
      </c>
      <c r="F237" s="12" t="str">
        <f>IF(A237="","",'Ethanol Vehicles'!E237)</f>
        <v/>
      </c>
      <c r="H237" s="12" t="str">
        <f>IF(A237="","",'Gasoline Hybrid Vehicles'!E237)</f>
        <v/>
      </c>
      <c r="I237" s="6" t="str">
        <f t="shared" si="36"/>
        <v/>
      </c>
      <c r="J237" s="12" t="str">
        <f>IF(A237="","",'LPG Bi-Fuel Vehicles'!H237)</f>
        <v/>
      </c>
      <c r="K237" s="6" t="str">
        <f t="shared" si="37"/>
        <v/>
      </c>
      <c r="M237" s="6" t="str">
        <f t="shared" si="38"/>
        <v/>
      </c>
      <c r="N237" s="12" t="str">
        <f>IF(A237="","",'CNG Vehicles'!E237)</f>
        <v/>
      </c>
      <c r="O237" s="6" t="str">
        <f t="shared" si="39"/>
        <v/>
      </c>
      <c r="P237" s="12" t="str">
        <f>IF(A237="","",'LPG Vehicles'!E237)</f>
        <v/>
      </c>
      <c r="Q237" s="6" t="str">
        <f t="shared" si="40"/>
        <v/>
      </c>
      <c r="R237" t="str">
        <f>IF(A237="","",'Diesel Hybrid Vehicles'!E237)</f>
        <v/>
      </c>
      <c r="S237" s="6" t="str">
        <f t="shared" si="41"/>
        <v/>
      </c>
      <c r="T237" s="12" t="str">
        <f t="shared" si="42"/>
        <v/>
      </c>
      <c r="U237" t="str">
        <f t="shared" si="43"/>
        <v/>
      </c>
    </row>
    <row r="238" spans="1:21" x14ac:dyDescent="0.3">
      <c r="A238" t="str">
        <f>IF(A237&gt;=Assumptions!$B$7,"",'Emission Assumption Summary'!A237+1)</f>
        <v/>
      </c>
      <c r="B238" s="12" t="str">
        <f>IF(A238="","",'Gas Vehicles'!F238)</f>
        <v/>
      </c>
      <c r="E238" s="6" t="str">
        <f t="shared" si="34"/>
        <v/>
      </c>
      <c r="F238" s="12" t="str">
        <f>IF(A238="","",'Ethanol Vehicles'!E238)</f>
        <v/>
      </c>
      <c r="H238" s="12" t="str">
        <f>IF(A238="","",'Gasoline Hybrid Vehicles'!E238)</f>
        <v/>
      </c>
      <c r="I238" s="6" t="str">
        <f t="shared" si="36"/>
        <v/>
      </c>
      <c r="J238" s="12" t="str">
        <f>IF(A238="","",'LPG Bi-Fuel Vehicles'!H238)</f>
        <v/>
      </c>
      <c r="K238" s="6" t="str">
        <f t="shared" si="37"/>
        <v/>
      </c>
      <c r="M238" s="6" t="str">
        <f t="shared" si="38"/>
        <v/>
      </c>
      <c r="N238" s="12" t="str">
        <f>IF(A238="","",'CNG Vehicles'!E238)</f>
        <v/>
      </c>
      <c r="O238" s="6" t="str">
        <f t="shared" si="39"/>
        <v/>
      </c>
      <c r="P238" s="12" t="str">
        <f>IF(A238="","",'LPG Vehicles'!E238)</f>
        <v/>
      </c>
      <c r="Q238" s="6" t="str">
        <f t="shared" si="40"/>
        <v/>
      </c>
      <c r="R238" t="str">
        <f>IF(A238="","",'Diesel Hybrid Vehicles'!E238)</f>
        <v/>
      </c>
      <c r="S238" s="6" t="str">
        <f t="shared" si="41"/>
        <v/>
      </c>
      <c r="T238" s="12" t="str">
        <f t="shared" si="42"/>
        <v/>
      </c>
      <c r="U238" t="str">
        <f t="shared" si="43"/>
        <v/>
      </c>
    </row>
    <row r="239" spans="1:21" x14ac:dyDescent="0.3">
      <c r="A239" t="str">
        <f>IF(A238&gt;=Assumptions!$B$7,"",'Emission Assumption Summary'!A238+1)</f>
        <v/>
      </c>
      <c r="B239" s="12" t="str">
        <f>IF(A239="","",'Gas Vehicles'!F239)</f>
        <v/>
      </c>
      <c r="E239" s="6" t="str">
        <f t="shared" si="34"/>
        <v/>
      </c>
      <c r="F239" s="12" t="str">
        <f>IF(A239="","",'Ethanol Vehicles'!E239)</f>
        <v/>
      </c>
      <c r="H239" s="12" t="str">
        <f>IF(A239="","",'Gasoline Hybrid Vehicles'!E239)</f>
        <v/>
      </c>
      <c r="I239" s="6" t="str">
        <f t="shared" si="36"/>
        <v/>
      </c>
      <c r="J239" s="12" t="str">
        <f>IF(A239="","",'LPG Bi-Fuel Vehicles'!H239)</f>
        <v/>
      </c>
      <c r="K239" s="6" t="str">
        <f t="shared" si="37"/>
        <v/>
      </c>
      <c r="M239" s="6" t="str">
        <f t="shared" si="38"/>
        <v/>
      </c>
      <c r="N239" s="12" t="str">
        <f>IF(A239="","",'CNG Vehicles'!E239)</f>
        <v/>
      </c>
      <c r="O239" s="6" t="str">
        <f t="shared" si="39"/>
        <v/>
      </c>
      <c r="P239" s="12" t="str">
        <f>IF(A239="","",'LPG Vehicles'!E239)</f>
        <v/>
      </c>
      <c r="Q239" s="6" t="str">
        <f t="shared" si="40"/>
        <v/>
      </c>
      <c r="R239" t="str">
        <f>IF(A239="","",'Diesel Hybrid Vehicles'!E239)</f>
        <v/>
      </c>
      <c r="S239" s="6" t="str">
        <f t="shared" si="41"/>
        <v/>
      </c>
      <c r="T239" s="12" t="str">
        <f t="shared" si="42"/>
        <v/>
      </c>
      <c r="U239" t="str">
        <f t="shared" si="43"/>
        <v/>
      </c>
    </row>
    <row r="240" spans="1:21" x14ac:dyDescent="0.3">
      <c r="A240" t="str">
        <f>IF(A239&gt;=Assumptions!$B$7,"",'Emission Assumption Summary'!A239+1)</f>
        <v/>
      </c>
      <c r="E240" s="6" t="str">
        <f t="shared" si="34"/>
        <v/>
      </c>
      <c r="F240" s="12" t="str">
        <f>IF(A240="","",'Ethanol Vehicles'!E240)</f>
        <v/>
      </c>
      <c r="H240" s="12" t="str">
        <f>IF(A240="","",'Gasoline Hybrid Vehicles'!E240)</f>
        <v/>
      </c>
      <c r="I240" s="6" t="str">
        <f t="shared" si="36"/>
        <v/>
      </c>
      <c r="J240" s="12" t="str">
        <f>IF(A240="","",'LPG Bi-Fuel Vehicles'!H240)</f>
        <v/>
      </c>
      <c r="K240" s="6" t="str">
        <f t="shared" si="37"/>
        <v/>
      </c>
      <c r="M240" s="6" t="str">
        <f t="shared" si="38"/>
        <v/>
      </c>
      <c r="N240" s="12" t="str">
        <f>IF(A240="","",'CNG Vehicles'!E240)</f>
        <v/>
      </c>
      <c r="O240" s="6" t="str">
        <f t="shared" si="39"/>
        <v/>
      </c>
      <c r="P240" s="12" t="str">
        <f>IF(A240="","",'LPG Vehicles'!E240)</f>
        <v/>
      </c>
      <c r="Q240" s="6" t="str">
        <f t="shared" si="40"/>
        <v/>
      </c>
      <c r="R240" t="str">
        <f>IF(A240="","",'Diesel Hybrid Vehicles'!E240)</f>
        <v/>
      </c>
      <c r="S240" s="6" t="str">
        <f t="shared" si="41"/>
        <v/>
      </c>
      <c r="T240" s="12" t="str">
        <f t="shared" si="42"/>
        <v/>
      </c>
      <c r="U240" t="str">
        <f t="shared" si="43"/>
        <v/>
      </c>
    </row>
    <row r="241" spans="1:21" x14ac:dyDescent="0.3">
      <c r="A241" t="str">
        <f>IF(A240&gt;=Assumptions!$B$7,"",'Emission Assumption Summary'!A240+1)</f>
        <v/>
      </c>
      <c r="E241" s="6" t="str">
        <f t="shared" si="34"/>
        <v/>
      </c>
      <c r="F241" s="12" t="str">
        <f>IF(A241="","",'Ethanol Vehicles'!E241)</f>
        <v/>
      </c>
      <c r="H241" s="12" t="str">
        <f>IF(A241="","",'Gasoline Hybrid Vehicles'!E241)</f>
        <v/>
      </c>
      <c r="I241" s="6" t="str">
        <f t="shared" si="36"/>
        <v/>
      </c>
      <c r="J241" s="12" t="str">
        <f>IF(A241="","",'LPG Bi-Fuel Vehicles'!H241)</f>
        <v/>
      </c>
      <c r="K241" s="6" t="str">
        <f t="shared" si="37"/>
        <v/>
      </c>
      <c r="M241" s="6" t="str">
        <f t="shared" si="38"/>
        <v/>
      </c>
      <c r="N241" s="12" t="str">
        <f>IF(A241="","",'CNG Vehicles'!E241)</f>
        <v/>
      </c>
      <c r="O241" s="6" t="str">
        <f t="shared" si="39"/>
        <v/>
      </c>
      <c r="Q241" s="6" t="str">
        <f t="shared" si="40"/>
        <v/>
      </c>
      <c r="R241" t="str">
        <f>IF(A241="","",'Diesel Hybrid Vehicles'!E241)</f>
        <v/>
      </c>
      <c r="S241" s="6" t="str">
        <f t="shared" si="41"/>
        <v/>
      </c>
      <c r="T241" s="12" t="str">
        <f t="shared" si="42"/>
        <v/>
      </c>
      <c r="U241" t="str">
        <f t="shared" si="43"/>
        <v/>
      </c>
    </row>
    <row r="242" spans="1:21" x14ac:dyDescent="0.3">
      <c r="A242" t="str">
        <f>IF(A241&gt;=Assumptions!$B$7,"",'Emission Assumption Summary'!A241+1)</f>
        <v/>
      </c>
      <c r="E242" s="6" t="str">
        <f t="shared" si="34"/>
        <v/>
      </c>
      <c r="F242" s="12" t="str">
        <f>IF(A242="","",'Ethanol Vehicles'!E242)</f>
        <v/>
      </c>
      <c r="H242" s="12" t="str">
        <f>IF(A242="","",'Gasoline Hybrid Vehicles'!E242)</f>
        <v/>
      </c>
      <c r="I242" s="6" t="str">
        <f t="shared" si="36"/>
        <v/>
      </c>
      <c r="J242" s="12" t="str">
        <f>IF(A242="","",'LPG Bi-Fuel Vehicles'!H242)</f>
        <v/>
      </c>
      <c r="K242" s="6" t="str">
        <f t="shared" si="37"/>
        <v/>
      </c>
      <c r="M242" s="6" t="str">
        <f t="shared" si="38"/>
        <v/>
      </c>
      <c r="N242" s="12" t="str">
        <f>IF(A242="","",'CNG Vehicles'!E242)</f>
        <v/>
      </c>
      <c r="O242" s="6" t="str">
        <f t="shared" si="39"/>
        <v/>
      </c>
      <c r="R242" t="str">
        <f>IF(A242="","",'Diesel Hybrid Vehicles'!E242)</f>
        <v/>
      </c>
      <c r="S242" s="6" t="str">
        <f t="shared" si="41"/>
        <v/>
      </c>
      <c r="T242" s="12" t="str">
        <f t="shared" si="42"/>
        <v/>
      </c>
      <c r="U242" t="str">
        <f t="shared" si="43"/>
        <v/>
      </c>
    </row>
    <row r="243" spans="1:21" x14ac:dyDescent="0.3">
      <c r="A243" t="str">
        <f>IF(A242&gt;=Assumptions!$B$7,"",'Emission Assumption Summary'!A242+1)</f>
        <v/>
      </c>
      <c r="E243" s="6" t="str">
        <f t="shared" si="34"/>
        <v/>
      </c>
      <c r="F243" s="12" t="str">
        <f>IF(A243="","",'Ethanol Vehicles'!E243)</f>
        <v/>
      </c>
      <c r="H243" s="12" t="str">
        <f>IF(A243="","",'Gasoline Hybrid Vehicles'!E243)</f>
        <v/>
      </c>
      <c r="I243" s="6" t="str">
        <f t="shared" si="36"/>
        <v/>
      </c>
      <c r="J243" s="12" t="str">
        <f>IF(A243="","",'LPG Bi-Fuel Vehicles'!H243)</f>
        <v/>
      </c>
      <c r="K243" s="6" t="str">
        <f t="shared" si="37"/>
        <v/>
      </c>
      <c r="M243" s="6" t="str">
        <f t="shared" si="38"/>
        <v/>
      </c>
      <c r="N243" s="12" t="str">
        <f>IF(A243="","",'CNG Vehicles'!E243)</f>
        <v/>
      </c>
      <c r="O243" s="6" t="str">
        <f t="shared" si="39"/>
        <v/>
      </c>
      <c r="R243" t="str">
        <f>IF(A243="","",'Diesel Hybrid Vehicles'!E243)</f>
        <v/>
      </c>
      <c r="S243" s="6" t="str">
        <f t="shared" si="41"/>
        <v/>
      </c>
      <c r="T243" s="12" t="str">
        <f t="shared" si="42"/>
        <v/>
      </c>
      <c r="U243" t="str">
        <f t="shared" si="43"/>
        <v/>
      </c>
    </row>
    <row r="244" spans="1:21" x14ac:dyDescent="0.3">
      <c r="A244" t="str">
        <f>IF(A243&gt;=Assumptions!$B$7,"",'Emission Assumption Summary'!A243+1)</f>
        <v/>
      </c>
      <c r="E244" s="6" t="str">
        <f t="shared" si="34"/>
        <v/>
      </c>
      <c r="F244" s="12" t="str">
        <f>IF(A244="","",'Ethanol Vehicles'!E244)</f>
        <v/>
      </c>
      <c r="H244" s="12" t="str">
        <f>IF(A244="","",'Gasoline Hybrid Vehicles'!E244)</f>
        <v/>
      </c>
      <c r="I244" s="6" t="str">
        <f t="shared" si="36"/>
        <v/>
      </c>
      <c r="J244" s="12" t="str">
        <f>IF(A244="","",'LPG Bi-Fuel Vehicles'!H244)</f>
        <v/>
      </c>
      <c r="K244" s="6" t="str">
        <f t="shared" si="37"/>
        <v/>
      </c>
      <c r="M244" s="6" t="str">
        <f t="shared" si="38"/>
        <v/>
      </c>
      <c r="N244" s="12" t="str">
        <f>IF(A244="","",'CNG Vehicles'!E244)</f>
        <v/>
      </c>
      <c r="O244" s="6" t="str">
        <f t="shared" si="39"/>
        <v/>
      </c>
      <c r="R244" t="str">
        <f>IF(A244="","",'Diesel Hybrid Vehicles'!E244)</f>
        <v/>
      </c>
      <c r="S244" s="6" t="str">
        <f t="shared" si="41"/>
        <v/>
      </c>
      <c r="T244" s="12" t="str">
        <f t="shared" si="42"/>
        <v/>
      </c>
      <c r="U244" t="str">
        <f t="shared" si="43"/>
        <v/>
      </c>
    </row>
    <row r="245" spans="1:21" x14ac:dyDescent="0.3">
      <c r="A245" t="str">
        <f>IF(A244&gt;=Assumptions!$B$7,"",'Emission Assumption Summary'!A244+1)</f>
        <v/>
      </c>
      <c r="E245" s="6" t="str">
        <f t="shared" si="34"/>
        <v/>
      </c>
      <c r="F245" s="12" t="str">
        <f>IF(A245="","",'Ethanol Vehicles'!E245)</f>
        <v/>
      </c>
      <c r="H245" s="12" t="str">
        <f>IF(A245="","",'Gasoline Hybrid Vehicles'!E245)</f>
        <v/>
      </c>
      <c r="I245" s="6" t="str">
        <f t="shared" si="36"/>
        <v/>
      </c>
      <c r="J245" s="12" t="str">
        <f>IF(A245="","",'LPG Bi-Fuel Vehicles'!H245)</f>
        <v/>
      </c>
      <c r="K245" s="6" t="str">
        <f t="shared" si="37"/>
        <v/>
      </c>
      <c r="M245" s="6" t="str">
        <f t="shared" si="38"/>
        <v/>
      </c>
      <c r="N245" s="12" t="str">
        <f>IF(A245="","",'CNG Vehicles'!E245)</f>
        <v/>
      </c>
      <c r="O245" s="6" t="str">
        <f t="shared" si="39"/>
        <v/>
      </c>
      <c r="R245" t="str">
        <f>IF(A245="","",'Diesel Hybrid Vehicles'!E245)</f>
        <v/>
      </c>
      <c r="S245" s="6" t="str">
        <f t="shared" si="41"/>
        <v/>
      </c>
      <c r="T245" s="12" t="str">
        <f t="shared" si="42"/>
        <v/>
      </c>
      <c r="U245" t="str">
        <f t="shared" si="43"/>
        <v/>
      </c>
    </row>
    <row r="246" spans="1:21" x14ac:dyDescent="0.3">
      <c r="A246" t="str">
        <f>IF(A245&gt;=Assumptions!$B$7,"",'Emission Assumption Summary'!A245+1)</f>
        <v/>
      </c>
      <c r="E246" s="6" t="str">
        <f t="shared" si="34"/>
        <v/>
      </c>
      <c r="F246" s="12" t="str">
        <f>IF(A246="","",'Ethanol Vehicles'!E246)</f>
        <v/>
      </c>
      <c r="H246" s="12" t="str">
        <f>IF(A246="","",'Gasoline Hybrid Vehicles'!E246)</f>
        <v/>
      </c>
      <c r="I246" s="6" t="str">
        <f t="shared" si="36"/>
        <v/>
      </c>
      <c r="J246" s="12" t="str">
        <f>IF(A246="","",'LPG Bi-Fuel Vehicles'!H246)</f>
        <v/>
      </c>
      <c r="K246" s="6" t="str">
        <f t="shared" si="37"/>
        <v/>
      </c>
      <c r="M246" s="6" t="str">
        <f t="shared" si="38"/>
        <v/>
      </c>
      <c r="N246" s="12" t="str">
        <f>IF(A246="","",'CNG Vehicles'!E246)</f>
        <v/>
      </c>
      <c r="O246" s="6" t="str">
        <f t="shared" si="39"/>
        <v/>
      </c>
      <c r="R246" t="str">
        <f>IF(A246="","",'Diesel Hybrid Vehicles'!E246)</f>
        <v/>
      </c>
      <c r="S246" s="6" t="str">
        <f t="shared" si="41"/>
        <v/>
      </c>
      <c r="T246" s="12" t="str">
        <f t="shared" si="42"/>
        <v/>
      </c>
      <c r="U246" t="str">
        <f t="shared" si="43"/>
        <v/>
      </c>
    </row>
    <row r="247" spans="1:21" x14ac:dyDescent="0.3">
      <c r="A247" t="str">
        <f>IF(A246&gt;=Assumptions!$B$7,"",'Emission Assumption Summary'!A246+1)</f>
        <v/>
      </c>
      <c r="E247" s="6" t="str">
        <f t="shared" si="34"/>
        <v/>
      </c>
      <c r="F247" s="12" t="str">
        <f>IF(A247="","",'Ethanol Vehicles'!E247)</f>
        <v/>
      </c>
      <c r="H247" s="12" t="str">
        <f>IF(A247="","",'Gasoline Hybrid Vehicles'!E247)</f>
        <v/>
      </c>
      <c r="I247" s="6" t="str">
        <f t="shared" si="36"/>
        <v/>
      </c>
      <c r="J247" s="12" t="str">
        <f>IF(A247="","",'LPG Bi-Fuel Vehicles'!H247)</f>
        <v/>
      </c>
      <c r="K247" s="6" t="str">
        <f t="shared" si="37"/>
        <v/>
      </c>
      <c r="M247" s="6" t="str">
        <f t="shared" si="38"/>
        <v/>
      </c>
      <c r="N247" s="12" t="str">
        <f>IF(A247="","",'CNG Vehicles'!E247)</f>
        <v/>
      </c>
      <c r="O247" s="6" t="str">
        <f t="shared" si="39"/>
        <v/>
      </c>
      <c r="R247" t="str">
        <f>IF(A247="","",'Diesel Hybrid Vehicles'!E247)</f>
        <v/>
      </c>
      <c r="S247" s="6" t="str">
        <f t="shared" si="41"/>
        <v/>
      </c>
      <c r="T247" s="12" t="str">
        <f t="shared" si="42"/>
        <v/>
      </c>
      <c r="U247" t="str">
        <f t="shared" si="43"/>
        <v/>
      </c>
    </row>
    <row r="248" spans="1:21" x14ac:dyDescent="0.3">
      <c r="A248" t="str">
        <f>IF(A247&gt;=Assumptions!$B$7,"",'Emission Assumption Summary'!A247+1)</f>
        <v/>
      </c>
      <c r="E248" s="6" t="str">
        <f t="shared" si="34"/>
        <v/>
      </c>
      <c r="F248" s="12" t="str">
        <f>IF(A248="","",'Ethanol Vehicles'!E248)</f>
        <v/>
      </c>
      <c r="H248" s="12" t="str">
        <f>IF(A248="","",'Gasoline Hybrid Vehicles'!E248)</f>
        <v/>
      </c>
      <c r="I248" s="6" t="str">
        <f t="shared" si="36"/>
        <v/>
      </c>
      <c r="J248" s="12" t="str">
        <f>IF(A248="","",'LPG Bi-Fuel Vehicles'!H248)</f>
        <v/>
      </c>
      <c r="K248" s="6" t="str">
        <f t="shared" si="37"/>
        <v/>
      </c>
      <c r="M248" s="6" t="str">
        <f t="shared" si="38"/>
        <v/>
      </c>
      <c r="N248" s="12" t="str">
        <f>IF(A248="","",'CNG Vehicles'!E248)</f>
        <v/>
      </c>
      <c r="O248" s="6" t="str">
        <f t="shared" si="39"/>
        <v/>
      </c>
      <c r="R248" t="str">
        <f>IF(A248="","",'Diesel Hybrid Vehicles'!E248)</f>
        <v/>
      </c>
      <c r="S248" s="6" t="str">
        <f t="shared" si="41"/>
        <v/>
      </c>
      <c r="T248" s="12" t="str">
        <f t="shared" si="42"/>
        <v/>
      </c>
      <c r="U248" t="str">
        <f t="shared" si="43"/>
        <v/>
      </c>
    </row>
    <row r="249" spans="1:21" x14ac:dyDescent="0.3">
      <c r="A249" t="str">
        <f>IF(A248&gt;=Assumptions!$B$7,"",'Emission Assumption Summary'!A248+1)</f>
        <v/>
      </c>
      <c r="E249" s="6" t="str">
        <f t="shared" si="34"/>
        <v/>
      </c>
      <c r="F249" s="12" t="str">
        <f>IF(A249="","",'Ethanol Vehicles'!E249)</f>
        <v/>
      </c>
      <c r="H249" s="12" t="str">
        <f>IF(A249="","",'Gasoline Hybrid Vehicles'!E249)</f>
        <v/>
      </c>
      <c r="I249" s="6" t="str">
        <f t="shared" si="36"/>
        <v/>
      </c>
      <c r="J249" s="12" t="str">
        <f>IF(A249="","",'LPG Bi-Fuel Vehicles'!H249)</f>
        <v/>
      </c>
      <c r="K249" s="6" t="str">
        <f t="shared" si="37"/>
        <v/>
      </c>
      <c r="M249" s="6" t="str">
        <f t="shared" si="38"/>
        <v/>
      </c>
      <c r="N249" s="12" t="str">
        <f>IF(A249="","",'CNG Vehicles'!E249)</f>
        <v/>
      </c>
      <c r="O249" s="6" t="str">
        <f t="shared" si="39"/>
        <v/>
      </c>
      <c r="R249" t="str">
        <f>IF(A249="","",'Diesel Hybrid Vehicles'!E249)</f>
        <v/>
      </c>
      <c r="S249" s="6" t="str">
        <f t="shared" si="41"/>
        <v/>
      </c>
      <c r="T249" s="12" t="str">
        <f t="shared" si="42"/>
        <v/>
      </c>
      <c r="U249" t="str">
        <f t="shared" si="43"/>
        <v/>
      </c>
    </row>
    <row r="250" spans="1:21" x14ac:dyDescent="0.3">
      <c r="A250" t="str">
        <f>IF(A249&gt;=Assumptions!$B$7,"",'Emission Assumption Summary'!A249+1)</f>
        <v/>
      </c>
      <c r="E250" s="6" t="str">
        <f t="shared" si="34"/>
        <v/>
      </c>
      <c r="F250" s="12" t="str">
        <f>IF(A250="","",'Ethanol Vehicles'!E250)</f>
        <v/>
      </c>
      <c r="H250" s="12" t="str">
        <f>IF(A250="","",'Gasoline Hybrid Vehicles'!E250)</f>
        <v/>
      </c>
      <c r="I250" s="6" t="str">
        <f t="shared" si="36"/>
        <v/>
      </c>
      <c r="J250" s="12" t="str">
        <f>IF(A250="","",'LPG Bi-Fuel Vehicles'!H250)</f>
        <v/>
      </c>
      <c r="K250" s="6" t="str">
        <f t="shared" si="37"/>
        <v/>
      </c>
      <c r="M250" s="6" t="str">
        <f t="shared" si="38"/>
        <v/>
      </c>
      <c r="N250" s="12" t="str">
        <f>IF(A250="","",'CNG Vehicles'!E250)</f>
        <v/>
      </c>
      <c r="O250" s="6" t="str">
        <f t="shared" si="39"/>
        <v/>
      </c>
      <c r="R250" t="str">
        <f>IF(A250="","",'Diesel Hybrid Vehicles'!E250)</f>
        <v/>
      </c>
      <c r="S250" s="6" t="str">
        <f t="shared" si="41"/>
        <v/>
      </c>
      <c r="T250" s="12" t="str">
        <f t="shared" si="42"/>
        <v/>
      </c>
      <c r="U250" t="str">
        <f t="shared" si="43"/>
        <v/>
      </c>
    </row>
    <row r="251" spans="1:21" x14ac:dyDescent="0.3">
      <c r="A251" t="str">
        <f>IF(A250&gt;=Assumptions!$B$7,"",'Emission Assumption Summary'!A250+1)</f>
        <v/>
      </c>
      <c r="E251" s="6" t="str">
        <f t="shared" si="34"/>
        <v/>
      </c>
      <c r="F251" s="12" t="str">
        <f>IF(A251="","",'Ethanol Vehicles'!E251)</f>
        <v/>
      </c>
      <c r="H251" s="12" t="str">
        <f>IF(A251="","",'Gasoline Hybrid Vehicles'!E251)</f>
        <v/>
      </c>
      <c r="I251" s="6" t="str">
        <f t="shared" si="36"/>
        <v/>
      </c>
      <c r="J251" s="12" t="str">
        <f>IF(A251="","",'LPG Bi-Fuel Vehicles'!H251)</f>
        <v/>
      </c>
      <c r="K251" s="6" t="str">
        <f t="shared" si="37"/>
        <v/>
      </c>
      <c r="M251" s="6" t="str">
        <f t="shared" si="38"/>
        <v/>
      </c>
      <c r="N251" s="12" t="str">
        <f>IF(A251="","",'CNG Vehicles'!E251)</f>
        <v/>
      </c>
      <c r="O251" s="6" t="str">
        <f t="shared" si="39"/>
        <v/>
      </c>
      <c r="R251" t="str">
        <f>IF(A251="","",'Diesel Hybrid Vehicles'!E251)</f>
        <v/>
      </c>
      <c r="S251" s="6" t="str">
        <f t="shared" si="41"/>
        <v/>
      </c>
      <c r="T251" s="12" t="str">
        <f t="shared" si="42"/>
        <v/>
      </c>
      <c r="U251" t="str">
        <f t="shared" si="43"/>
        <v/>
      </c>
    </row>
    <row r="252" spans="1:21" x14ac:dyDescent="0.3">
      <c r="A252" t="str">
        <f>IF(A251&gt;=Assumptions!$B$7,"",'Emission Assumption Summary'!A251+1)</f>
        <v/>
      </c>
      <c r="E252" s="6" t="str">
        <f t="shared" si="34"/>
        <v/>
      </c>
      <c r="F252" s="12" t="str">
        <f>IF(A252="","",'Ethanol Vehicles'!E252)</f>
        <v/>
      </c>
      <c r="H252" s="12" t="str">
        <f>IF(A252="","",'Gasoline Hybrid Vehicles'!E252)</f>
        <v/>
      </c>
      <c r="I252" s="6" t="str">
        <f t="shared" si="36"/>
        <v/>
      </c>
      <c r="J252" s="12" t="str">
        <f>IF(A252="","",'LPG Bi-Fuel Vehicles'!H252)</f>
        <v/>
      </c>
      <c r="K252" s="6" t="str">
        <f t="shared" si="37"/>
        <v/>
      </c>
      <c r="M252" s="6" t="str">
        <f t="shared" si="38"/>
        <v/>
      </c>
      <c r="N252" s="12" t="str">
        <f>IF(A252="","",'CNG Vehicles'!E252)</f>
        <v/>
      </c>
      <c r="O252" s="6" t="str">
        <f t="shared" si="39"/>
        <v/>
      </c>
      <c r="R252" t="str">
        <f>IF(A252="","",'Diesel Hybrid Vehicles'!E252)</f>
        <v/>
      </c>
      <c r="S252" s="6" t="str">
        <f t="shared" si="41"/>
        <v/>
      </c>
      <c r="T252" s="12" t="str">
        <f t="shared" si="42"/>
        <v/>
      </c>
      <c r="U252" t="str">
        <f t="shared" si="43"/>
        <v/>
      </c>
    </row>
    <row r="253" spans="1:21" x14ac:dyDescent="0.3">
      <c r="A253" t="str">
        <f>IF(A252&gt;=Assumptions!$B$7,"",'Emission Assumption Summary'!A252+1)</f>
        <v/>
      </c>
      <c r="E253" s="6" t="str">
        <f t="shared" si="34"/>
        <v/>
      </c>
      <c r="F253" s="12" t="str">
        <f>IF(A253="","",'Ethanol Vehicles'!E253)</f>
        <v/>
      </c>
      <c r="H253" s="12" t="str">
        <f>IF(A253="","",'Gasoline Hybrid Vehicles'!E253)</f>
        <v/>
      </c>
      <c r="I253" s="6" t="str">
        <f t="shared" si="36"/>
        <v/>
      </c>
      <c r="J253" s="12" t="str">
        <f>IF(A253="","",'LPG Bi-Fuel Vehicles'!H253)</f>
        <v/>
      </c>
      <c r="K253" s="6" t="str">
        <f t="shared" si="37"/>
        <v/>
      </c>
      <c r="M253" s="6" t="str">
        <f t="shared" si="38"/>
        <v/>
      </c>
      <c r="N253" s="12" t="str">
        <f>IF(A253="","",'CNG Vehicles'!E253)</f>
        <v/>
      </c>
      <c r="O253" s="6" t="str">
        <f t="shared" si="39"/>
        <v/>
      </c>
      <c r="R253" t="str">
        <f>IF(A253="","",'Diesel Hybrid Vehicles'!E253)</f>
        <v/>
      </c>
      <c r="S253" s="6" t="str">
        <f t="shared" si="41"/>
        <v/>
      </c>
      <c r="T253" s="12" t="str">
        <f t="shared" si="42"/>
        <v/>
      </c>
      <c r="U253" t="str">
        <f t="shared" si="43"/>
        <v/>
      </c>
    </row>
    <row r="254" spans="1:21" x14ac:dyDescent="0.3">
      <c r="A254" t="str">
        <f>IF(A253&gt;=Assumptions!$B$7,"",'Emission Assumption Summary'!A253+1)</f>
        <v/>
      </c>
      <c r="E254" s="6" t="str">
        <f t="shared" si="34"/>
        <v/>
      </c>
      <c r="F254" s="12" t="str">
        <f>IF(A254="","",'Ethanol Vehicles'!E254)</f>
        <v/>
      </c>
      <c r="H254" s="12" t="str">
        <f>IF(A254="","",'Gasoline Hybrid Vehicles'!E254)</f>
        <v/>
      </c>
      <c r="I254" s="6" t="str">
        <f t="shared" si="36"/>
        <v/>
      </c>
      <c r="J254" s="12" t="str">
        <f>IF(A254="","",'LPG Bi-Fuel Vehicles'!H254)</f>
        <v/>
      </c>
      <c r="K254" s="6" t="str">
        <f t="shared" si="37"/>
        <v/>
      </c>
      <c r="M254" s="6" t="str">
        <f t="shared" si="38"/>
        <v/>
      </c>
      <c r="N254" s="12" t="str">
        <f>IF(A254="","",'CNG Vehicles'!E254)</f>
        <v/>
      </c>
      <c r="O254" s="6" t="str">
        <f t="shared" si="39"/>
        <v/>
      </c>
      <c r="R254" t="str">
        <f>IF(A254="","",'Diesel Hybrid Vehicles'!E254)</f>
        <v/>
      </c>
      <c r="S254" s="6" t="str">
        <f t="shared" si="41"/>
        <v/>
      </c>
      <c r="T254" s="12" t="str">
        <f t="shared" si="42"/>
        <v/>
      </c>
      <c r="U254" t="str">
        <f t="shared" si="43"/>
        <v/>
      </c>
    </row>
    <row r="255" spans="1:21" x14ac:dyDescent="0.3">
      <c r="A255" t="str">
        <f>IF(A254&gt;=Assumptions!$B$7,"",'Emission Assumption Summary'!A254+1)</f>
        <v/>
      </c>
      <c r="E255" s="6" t="str">
        <f t="shared" si="34"/>
        <v/>
      </c>
      <c r="F255" s="12" t="str">
        <f>IF(A255="","",'Ethanol Vehicles'!E255)</f>
        <v/>
      </c>
      <c r="H255" s="12" t="str">
        <f>IF(A255="","",'Gasoline Hybrid Vehicles'!E255)</f>
        <v/>
      </c>
      <c r="I255" s="6" t="str">
        <f t="shared" si="36"/>
        <v/>
      </c>
      <c r="J255" s="12" t="str">
        <f>IF(A255="","",'LPG Bi-Fuel Vehicles'!H255)</f>
        <v/>
      </c>
      <c r="K255" s="6" t="str">
        <f t="shared" si="37"/>
        <v/>
      </c>
      <c r="M255" s="6" t="str">
        <f t="shared" si="38"/>
        <v/>
      </c>
      <c r="N255" s="12" t="str">
        <f>IF(A255="","",'CNG Vehicles'!E255)</f>
        <v/>
      </c>
      <c r="O255" s="6" t="str">
        <f t="shared" si="39"/>
        <v/>
      </c>
      <c r="R255" t="str">
        <f>IF(A255="","",'Diesel Hybrid Vehicles'!E255)</f>
        <v/>
      </c>
      <c r="S255" s="6" t="str">
        <f t="shared" si="41"/>
        <v/>
      </c>
      <c r="T255" s="12" t="str">
        <f t="shared" si="42"/>
        <v/>
      </c>
      <c r="U255" t="str">
        <f t="shared" si="43"/>
        <v/>
      </c>
    </row>
    <row r="256" spans="1:21" x14ac:dyDescent="0.3">
      <c r="A256" t="str">
        <f>IF(A255&gt;=Assumptions!$B$7,"",'Emission Assumption Summary'!A255+1)</f>
        <v/>
      </c>
      <c r="E256" s="6" t="str">
        <f t="shared" si="34"/>
        <v/>
      </c>
      <c r="F256" s="12" t="str">
        <f>IF(A256="","",'Ethanol Vehicles'!E256)</f>
        <v/>
      </c>
      <c r="H256" s="12" t="str">
        <f>IF(A256="","",'Gasoline Hybrid Vehicles'!E256)</f>
        <v/>
      </c>
      <c r="I256" s="6" t="str">
        <f t="shared" si="36"/>
        <v/>
      </c>
      <c r="J256" s="12" t="str">
        <f>IF(A256="","",'LPG Bi-Fuel Vehicles'!H256)</f>
        <v/>
      </c>
      <c r="K256" s="6" t="str">
        <f t="shared" si="37"/>
        <v/>
      </c>
      <c r="M256" s="6" t="str">
        <f t="shared" si="38"/>
        <v/>
      </c>
      <c r="N256" s="12" t="str">
        <f>IF(A256="","",'CNG Vehicles'!E256)</f>
        <v/>
      </c>
      <c r="O256" s="6" t="str">
        <f t="shared" si="39"/>
        <v/>
      </c>
      <c r="R256" t="str">
        <f>IF(A256="","",'Diesel Hybrid Vehicles'!E256)</f>
        <v/>
      </c>
      <c r="S256" s="6" t="str">
        <f t="shared" si="41"/>
        <v/>
      </c>
      <c r="T256" s="12" t="str">
        <f t="shared" si="42"/>
        <v/>
      </c>
      <c r="U256" t="str">
        <f t="shared" si="43"/>
        <v/>
      </c>
    </row>
    <row r="257" spans="1:21" x14ac:dyDescent="0.3">
      <c r="A257" t="str">
        <f>IF(A256&gt;=Assumptions!$B$7,"",'Emission Assumption Summary'!A256+1)</f>
        <v/>
      </c>
      <c r="E257" s="6" t="str">
        <f t="shared" si="34"/>
        <v/>
      </c>
      <c r="F257" s="12" t="str">
        <f>IF(A257="","",'Ethanol Vehicles'!E257)</f>
        <v/>
      </c>
      <c r="H257" s="12" t="str">
        <f>IF(A257="","",'Gasoline Hybrid Vehicles'!E257)</f>
        <v/>
      </c>
      <c r="I257" s="6" t="str">
        <f t="shared" si="36"/>
        <v/>
      </c>
      <c r="J257" s="12" t="str">
        <f>IF(A257="","",'LPG Bi-Fuel Vehicles'!H257)</f>
        <v/>
      </c>
      <c r="K257" s="6" t="str">
        <f t="shared" si="37"/>
        <v/>
      </c>
      <c r="M257" s="6" t="str">
        <f t="shared" si="38"/>
        <v/>
      </c>
      <c r="N257" s="12" t="str">
        <f>IF(A257="","",'CNG Vehicles'!E257)</f>
        <v/>
      </c>
      <c r="O257" s="6" t="str">
        <f t="shared" si="39"/>
        <v/>
      </c>
      <c r="R257" t="str">
        <f>IF(A257="","",'Diesel Hybrid Vehicles'!E257)</f>
        <v/>
      </c>
      <c r="S257" s="6" t="str">
        <f t="shared" si="41"/>
        <v/>
      </c>
      <c r="T257" s="12" t="str">
        <f t="shared" si="42"/>
        <v/>
      </c>
      <c r="U257" t="str">
        <f t="shared" si="43"/>
        <v/>
      </c>
    </row>
    <row r="258" spans="1:21" x14ac:dyDescent="0.3">
      <c r="A258" t="str">
        <f>IF(A257&gt;=Assumptions!$B$7,"",'Emission Assumption Summary'!A257+1)</f>
        <v/>
      </c>
      <c r="E258" s="6" t="str">
        <f t="shared" si="34"/>
        <v/>
      </c>
      <c r="F258" s="12" t="str">
        <f>IF(A258="","",'Ethanol Vehicles'!E258)</f>
        <v/>
      </c>
      <c r="H258" s="12" t="str">
        <f>IF(A258="","",'Gasoline Hybrid Vehicles'!E258)</f>
        <v/>
      </c>
      <c r="I258" s="6" t="str">
        <f t="shared" si="36"/>
        <v/>
      </c>
      <c r="J258" s="12" t="str">
        <f>IF(A258="","",'LPG Bi-Fuel Vehicles'!H258)</f>
        <v/>
      </c>
      <c r="K258" s="6" t="str">
        <f t="shared" si="37"/>
        <v/>
      </c>
      <c r="M258" s="6" t="str">
        <f t="shared" si="38"/>
        <v/>
      </c>
      <c r="N258" s="12" t="str">
        <f>IF(A258="","",'CNG Vehicles'!E258)</f>
        <v/>
      </c>
      <c r="O258" s="6" t="str">
        <f t="shared" si="39"/>
        <v/>
      </c>
      <c r="R258" t="str">
        <f>IF(A258="","",'Diesel Hybrid Vehicles'!E258)</f>
        <v/>
      </c>
      <c r="S258" s="6" t="str">
        <f t="shared" si="41"/>
        <v/>
      </c>
      <c r="T258" s="12" t="str">
        <f t="shared" si="42"/>
        <v/>
      </c>
      <c r="U258" t="str">
        <f t="shared" si="43"/>
        <v/>
      </c>
    </row>
    <row r="259" spans="1:21" x14ac:dyDescent="0.3">
      <c r="A259" t="str">
        <f>IF(A258&gt;=Assumptions!$B$7,"",'Emission Assumption Summary'!A258+1)</f>
        <v/>
      </c>
      <c r="E259" s="6" t="str">
        <f t="shared" ref="E259:E322" si="44">IF(A259="","",D259/T259)</f>
        <v/>
      </c>
      <c r="F259" s="12" t="str">
        <f>IF(A259="","",'Ethanol Vehicles'!E259)</f>
        <v/>
      </c>
      <c r="H259" s="12" t="str">
        <f>IF(A259="","",'Gasoline Hybrid Vehicles'!E259)</f>
        <v/>
      </c>
      <c r="I259" s="6" t="str">
        <f t="shared" ref="I259:I268" si="45">IF(A259="","",H259/T259)</f>
        <v/>
      </c>
      <c r="J259" s="12" t="str">
        <f>IF(A259="","",'LPG Bi-Fuel Vehicles'!H259)</f>
        <v/>
      </c>
      <c r="K259" s="6" t="str">
        <f t="shared" ref="K259:K322" si="46">IF(A259="","",J259/T259)</f>
        <v/>
      </c>
      <c r="M259" s="6" t="str">
        <f t="shared" ref="M259:M322" si="47">IF(A259="","",L259/T259)</f>
        <v/>
      </c>
      <c r="N259" s="12" t="str">
        <f>IF(A259="","",'CNG Vehicles'!E259)</f>
        <v/>
      </c>
      <c r="O259" s="6" t="str">
        <f t="shared" ref="O259:O293" si="48">IF(A259="","",N259/T259)</f>
        <v/>
      </c>
      <c r="R259" t="str">
        <f>IF(A259="","",'Diesel Hybrid Vehicles'!E259)</f>
        <v/>
      </c>
      <c r="S259" s="6" t="str">
        <f t="shared" ref="S259:S322" si="49">IF(A259="","",R259/T259)</f>
        <v/>
      </c>
      <c r="T259" s="12" t="str">
        <f t="shared" ref="T259:T322" si="50">IF(A259="","",R259+P259+N259+L259+J259+H259+F259+D259+B259)</f>
        <v/>
      </c>
      <c r="U259" t="str">
        <f t="shared" ref="U259:U322" si="51">IF(T260="",T259,"")</f>
        <v/>
      </c>
    </row>
    <row r="260" spans="1:21" x14ac:dyDescent="0.3">
      <c r="A260" t="str">
        <f>IF(A259&gt;=Assumptions!$B$7,"",'Emission Assumption Summary'!A259+1)</f>
        <v/>
      </c>
      <c r="E260" s="6" t="str">
        <f t="shared" si="44"/>
        <v/>
      </c>
      <c r="F260" s="12" t="str">
        <f>IF(A260="","",'Ethanol Vehicles'!E260)</f>
        <v/>
      </c>
      <c r="H260" s="12" t="str">
        <f>IF(A260="","",'Gasoline Hybrid Vehicles'!E260)</f>
        <v/>
      </c>
      <c r="I260" s="6" t="str">
        <f t="shared" si="45"/>
        <v/>
      </c>
      <c r="J260" s="12" t="str">
        <f>IF(A260="","",'LPG Bi-Fuel Vehicles'!H260)</f>
        <v/>
      </c>
      <c r="K260" s="6" t="str">
        <f t="shared" si="46"/>
        <v/>
      </c>
      <c r="M260" s="6" t="str">
        <f t="shared" si="47"/>
        <v/>
      </c>
      <c r="N260" s="12" t="str">
        <f>IF(A260="","",'CNG Vehicles'!E260)</f>
        <v/>
      </c>
      <c r="O260" s="6" t="str">
        <f t="shared" si="48"/>
        <v/>
      </c>
      <c r="R260" t="str">
        <f>IF(A260="","",'Diesel Hybrid Vehicles'!E260)</f>
        <v/>
      </c>
      <c r="S260" s="6" t="str">
        <f t="shared" si="49"/>
        <v/>
      </c>
      <c r="T260" s="12" t="str">
        <f t="shared" si="50"/>
        <v/>
      </c>
      <c r="U260" t="str">
        <f t="shared" si="51"/>
        <v/>
      </c>
    </row>
    <row r="261" spans="1:21" x14ac:dyDescent="0.3">
      <c r="A261" t="str">
        <f>IF(A260&gt;=Assumptions!$B$7,"",'Emission Assumption Summary'!A260+1)</f>
        <v/>
      </c>
      <c r="E261" s="6" t="str">
        <f t="shared" si="44"/>
        <v/>
      </c>
      <c r="F261" s="12" t="str">
        <f>IF(A261="","",'Ethanol Vehicles'!E261)</f>
        <v/>
      </c>
      <c r="H261" s="12" t="str">
        <f>IF(A261="","",'Gasoline Hybrid Vehicles'!E261)</f>
        <v/>
      </c>
      <c r="I261" s="6" t="str">
        <f t="shared" si="45"/>
        <v/>
      </c>
      <c r="J261" s="12" t="str">
        <f>IF(A261="","",'LPG Bi-Fuel Vehicles'!H261)</f>
        <v/>
      </c>
      <c r="K261" s="6" t="str">
        <f t="shared" si="46"/>
        <v/>
      </c>
      <c r="M261" s="6" t="str">
        <f t="shared" si="47"/>
        <v/>
      </c>
      <c r="N261" s="12" t="str">
        <f>IF(A261="","",'CNG Vehicles'!E261)</f>
        <v/>
      </c>
      <c r="O261" s="6" t="str">
        <f t="shared" si="48"/>
        <v/>
      </c>
      <c r="R261" t="str">
        <f>IF(A261="","",'Diesel Hybrid Vehicles'!E261)</f>
        <v/>
      </c>
      <c r="S261" s="6" t="str">
        <f t="shared" si="49"/>
        <v/>
      </c>
      <c r="T261" s="12" t="str">
        <f t="shared" si="50"/>
        <v/>
      </c>
      <c r="U261" t="str">
        <f t="shared" si="51"/>
        <v/>
      </c>
    </row>
    <row r="262" spans="1:21" x14ac:dyDescent="0.3">
      <c r="A262" t="str">
        <f>IF(A261&gt;=Assumptions!$B$7,"",'Emission Assumption Summary'!A261+1)</f>
        <v/>
      </c>
      <c r="E262" s="6" t="str">
        <f t="shared" si="44"/>
        <v/>
      </c>
      <c r="F262" s="12" t="str">
        <f>IF(A262="","",'Ethanol Vehicles'!E262)</f>
        <v/>
      </c>
      <c r="H262" s="12" t="str">
        <f>IF(A262="","",'Gasoline Hybrid Vehicles'!E262)</f>
        <v/>
      </c>
      <c r="I262" s="6" t="str">
        <f t="shared" si="45"/>
        <v/>
      </c>
      <c r="J262" s="12" t="str">
        <f>IF(A262="","",'LPG Bi-Fuel Vehicles'!H262)</f>
        <v/>
      </c>
      <c r="K262" s="6" t="str">
        <f t="shared" si="46"/>
        <v/>
      </c>
      <c r="M262" s="6" t="str">
        <f t="shared" si="47"/>
        <v/>
      </c>
      <c r="N262" s="12" t="str">
        <f>IF(A262="","",'CNG Vehicles'!E262)</f>
        <v/>
      </c>
      <c r="O262" s="6" t="str">
        <f t="shared" si="48"/>
        <v/>
      </c>
      <c r="R262" t="str">
        <f>IF(A262="","",'Diesel Hybrid Vehicles'!E262)</f>
        <v/>
      </c>
      <c r="S262" s="6" t="str">
        <f t="shared" si="49"/>
        <v/>
      </c>
      <c r="T262" s="12" t="str">
        <f t="shared" si="50"/>
        <v/>
      </c>
      <c r="U262" t="str">
        <f t="shared" si="51"/>
        <v/>
      </c>
    </row>
    <row r="263" spans="1:21" x14ac:dyDescent="0.3">
      <c r="A263" t="str">
        <f>IF(A262&gt;=Assumptions!$B$7,"",'Emission Assumption Summary'!A262+1)</f>
        <v/>
      </c>
      <c r="E263" s="6" t="str">
        <f t="shared" si="44"/>
        <v/>
      </c>
      <c r="F263" s="12" t="str">
        <f>IF(A263="","",'Ethanol Vehicles'!E263)</f>
        <v/>
      </c>
      <c r="H263" s="12" t="str">
        <f>IF(A263="","",'Gasoline Hybrid Vehicles'!E263)</f>
        <v/>
      </c>
      <c r="I263" s="6" t="str">
        <f t="shared" si="45"/>
        <v/>
      </c>
      <c r="J263" s="12" t="str">
        <f>IF(A263="","",'LPG Bi-Fuel Vehicles'!H263)</f>
        <v/>
      </c>
      <c r="K263" s="6" t="str">
        <f t="shared" si="46"/>
        <v/>
      </c>
      <c r="M263" s="6" t="str">
        <f t="shared" si="47"/>
        <v/>
      </c>
      <c r="N263" s="12" t="str">
        <f>IF(A263="","",'CNG Vehicles'!E263)</f>
        <v/>
      </c>
      <c r="O263" s="6" t="str">
        <f t="shared" si="48"/>
        <v/>
      </c>
      <c r="R263" t="str">
        <f>IF(A263="","",'Diesel Hybrid Vehicles'!E263)</f>
        <v/>
      </c>
      <c r="S263" s="6" t="str">
        <f t="shared" si="49"/>
        <v/>
      </c>
      <c r="T263" s="12" t="str">
        <f t="shared" si="50"/>
        <v/>
      </c>
      <c r="U263" t="str">
        <f t="shared" si="51"/>
        <v/>
      </c>
    </row>
    <row r="264" spans="1:21" x14ac:dyDescent="0.3">
      <c r="A264" t="str">
        <f>IF(A263&gt;=Assumptions!$B$7,"",'Emission Assumption Summary'!A263+1)</f>
        <v/>
      </c>
      <c r="E264" s="6" t="str">
        <f t="shared" si="44"/>
        <v/>
      </c>
      <c r="F264" s="12" t="str">
        <f>IF(A264="","",'Ethanol Vehicles'!E264)</f>
        <v/>
      </c>
      <c r="H264" s="12" t="str">
        <f>IF(A264="","",'Gasoline Hybrid Vehicles'!E264)</f>
        <v/>
      </c>
      <c r="I264" s="6" t="str">
        <f t="shared" si="45"/>
        <v/>
      </c>
      <c r="J264" s="12" t="str">
        <f>IF(A264="","",'LPG Bi-Fuel Vehicles'!H264)</f>
        <v/>
      </c>
      <c r="K264" s="6" t="str">
        <f t="shared" si="46"/>
        <v/>
      </c>
      <c r="M264" s="6" t="str">
        <f t="shared" si="47"/>
        <v/>
      </c>
      <c r="N264" s="12" t="str">
        <f>IF(A264="","",'CNG Vehicles'!E264)</f>
        <v/>
      </c>
      <c r="O264" s="6" t="str">
        <f t="shared" si="48"/>
        <v/>
      </c>
      <c r="R264" t="str">
        <f>IF(A264="","",'Diesel Hybrid Vehicles'!E264)</f>
        <v/>
      </c>
      <c r="S264" s="6" t="str">
        <f t="shared" si="49"/>
        <v/>
      </c>
      <c r="T264" s="12" t="str">
        <f t="shared" si="50"/>
        <v/>
      </c>
      <c r="U264" t="str">
        <f t="shared" si="51"/>
        <v/>
      </c>
    </row>
    <row r="265" spans="1:21" x14ac:dyDescent="0.3">
      <c r="A265" t="str">
        <f>IF(A264&gt;=Assumptions!$B$7,"",'Emission Assumption Summary'!A264+1)</f>
        <v/>
      </c>
      <c r="E265" s="6" t="str">
        <f t="shared" si="44"/>
        <v/>
      </c>
      <c r="F265" s="12" t="str">
        <f>IF(A265="","",'Ethanol Vehicles'!E265)</f>
        <v/>
      </c>
      <c r="H265" s="12" t="str">
        <f>IF(A265="","",'Gasoline Hybrid Vehicles'!E265)</f>
        <v/>
      </c>
      <c r="I265" s="6" t="str">
        <f t="shared" si="45"/>
        <v/>
      </c>
      <c r="J265" s="12" t="str">
        <f>IF(A265="","",'LPG Bi-Fuel Vehicles'!H265)</f>
        <v/>
      </c>
      <c r="K265" s="6" t="str">
        <f t="shared" si="46"/>
        <v/>
      </c>
      <c r="M265" s="6" t="str">
        <f t="shared" si="47"/>
        <v/>
      </c>
      <c r="N265" s="12" t="str">
        <f>IF(A265="","",'CNG Vehicles'!E265)</f>
        <v/>
      </c>
      <c r="O265" s="6" t="str">
        <f t="shared" si="48"/>
        <v/>
      </c>
      <c r="R265" t="str">
        <f>IF(A265="","",'Diesel Hybrid Vehicles'!E265)</f>
        <v/>
      </c>
      <c r="S265" s="6" t="str">
        <f t="shared" si="49"/>
        <v/>
      </c>
      <c r="T265" s="12" t="str">
        <f t="shared" si="50"/>
        <v/>
      </c>
      <c r="U265" t="str">
        <f t="shared" si="51"/>
        <v/>
      </c>
    </row>
    <row r="266" spans="1:21" x14ac:dyDescent="0.3">
      <c r="A266" t="str">
        <f>IF(A265&gt;=Assumptions!$B$7,"",'Emission Assumption Summary'!A265+1)</f>
        <v/>
      </c>
      <c r="E266" s="6" t="str">
        <f t="shared" si="44"/>
        <v/>
      </c>
      <c r="F266" s="12" t="str">
        <f>IF(A266="","",'Ethanol Vehicles'!E266)</f>
        <v/>
      </c>
      <c r="H266" s="12" t="str">
        <f>IF(A266="","",'Gasoline Hybrid Vehicles'!E266)</f>
        <v/>
      </c>
      <c r="I266" s="6" t="str">
        <f t="shared" si="45"/>
        <v/>
      </c>
      <c r="J266" s="12" t="str">
        <f>IF(A266="","",'LPG Bi-Fuel Vehicles'!H266)</f>
        <v/>
      </c>
      <c r="K266" s="6" t="str">
        <f t="shared" si="46"/>
        <v/>
      </c>
      <c r="M266" s="6" t="str">
        <f t="shared" si="47"/>
        <v/>
      </c>
      <c r="N266" s="12" t="str">
        <f>IF(A266="","",'CNG Vehicles'!E266)</f>
        <v/>
      </c>
      <c r="O266" s="6" t="str">
        <f t="shared" si="48"/>
        <v/>
      </c>
      <c r="R266" t="str">
        <f>IF(A266="","",'Diesel Hybrid Vehicles'!E266)</f>
        <v/>
      </c>
      <c r="S266" s="6" t="str">
        <f t="shared" si="49"/>
        <v/>
      </c>
      <c r="T266" s="12" t="str">
        <f t="shared" si="50"/>
        <v/>
      </c>
      <c r="U266" t="str">
        <f t="shared" si="51"/>
        <v/>
      </c>
    </row>
    <row r="267" spans="1:21" x14ac:dyDescent="0.3">
      <c r="A267" t="str">
        <f>IF(A266&gt;Assumptions!$B$7,"",'Emission Assumption Summary'!A266+1)</f>
        <v/>
      </c>
      <c r="E267" s="6" t="str">
        <f t="shared" si="44"/>
        <v/>
      </c>
      <c r="F267" s="12" t="str">
        <f>IF(A267="","",'Ethanol Vehicles'!E267)</f>
        <v/>
      </c>
      <c r="H267" s="12" t="str">
        <f>IF(A267="","",'Gasoline Hybrid Vehicles'!E267)</f>
        <v/>
      </c>
      <c r="I267" s="6" t="str">
        <f t="shared" si="45"/>
        <v/>
      </c>
      <c r="J267" s="12" t="str">
        <f>IF(A267="","",'LPG Bi-Fuel Vehicles'!H267)</f>
        <v/>
      </c>
      <c r="K267" s="6" t="str">
        <f t="shared" si="46"/>
        <v/>
      </c>
      <c r="M267" s="6" t="str">
        <f t="shared" si="47"/>
        <v/>
      </c>
      <c r="N267" s="12" t="str">
        <f>IF(A267="","",'CNG Vehicles'!E267)</f>
        <v/>
      </c>
      <c r="O267" s="6" t="str">
        <f t="shared" si="48"/>
        <v/>
      </c>
      <c r="R267" t="str">
        <f>IF(A267="","",'Diesel Hybrid Vehicles'!E267)</f>
        <v/>
      </c>
      <c r="S267" s="6" t="str">
        <f t="shared" si="49"/>
        <v/>
      </c>
      <c r="T267" s="12" t="str">
        <f t="shared" si="50"/>
        <v/>
      </c>
      <c r="U267" t="str">
        <f t="shared" si="51"/>
        <v/>
      </c>
    </row>
    <row r="268" spans="1:21" x14ac:dyDescent="0.3">
      <c r="A268" t="str">
        <f>IF(A267&gt;Assumptions!$B$7,"",'Emission Assumption Summary'!A267+1)</f>
        <v/>
      </c>
      <c r="E268" s="6" t="str">
        <f t="shared" si="44"/>
        <v/>
      </c>
      <c r="F268" s="12" t="str">
        <f>IF(A268="","",'Ethanol Vehicles'!E268)</f>
        <v/>
      </c>
      <c r="H268" s="12" t="str">
        <f>IF(A268="","",'Gasoline Hybrid Vehicles'!E268)</f>
        <v/>
      </c>
      <c r="I268" s="6" t="str">
        <f t="shared" si="45"/>
        <v/>
      </c>
      <c r="J268" s="12" t="str">
        <f>IF(A268="","",'LPG Bi-Fuel Vehicles'!H268)</f>
        <v/>
      </c>
      <c r="K268" s="6" t="str">
        <f t="shared" si="46"/>
        <v/>
      </c>
      <c r="M268" s="6" t="str">
        <f t="shared" si="47"/>
        <v/>
      </c>
      <c r="N268" s="12" t="str">
        <f>IF(A268="","",'CNG Vehicles'!E268)</f>
        <v/>
      </c>
      <c r="O268" s="6" t="str">
        <f t="shared" si="48"/>
        <v/>
      </c>
      <c r="R268" t="str">
        <f>IF(A268="","",'Diesel Hybrid Vehicles'!E268)</f>
        <v/>
      </c>
      <c r="S268" s="6" t="str">
        <f t="shared" si="49"/>
        <v/>
      </c>
      <c r="T268" s="12" t="str">
        <f t="shared" si="50"/>
        <v/>
      </c>
      <c r="U268" t="str">
        <f t="shared" si="51"/>
        <v/>
      </c>
    </row>
    <row r="269" spans="1:21" x14ac:dyDescent="0.3">
      <c r="A269" t="str">
        <f>IF(A268&gt;Assumptions!$B$7,"",'Emission Assumption Summary'!A268+1)</f>
        <v/>
      </c>
      <c r="E269" s="6" t="str">
        <f t="shared" si="44"/>
        <v/>
      </c>
      <c r="F269" s="12" t="str">
        <f>IF(A269="","",'Ethanol Vehicles'!E269)</f>
        <v/>
      </c>
      <c r="H269" s="12" t="str">
        <f>IF(A269="","",'Gasoline Hybrid Vehicles'!E269)</f>
        <v/>
      </c>
      <c r="J269" s="12" t="str">
        <f>IF(A269="","",'LPG Bi-Fuel Vehicles'!H269)</f>
        <v/>
      </c>
      <c r="K269" s="6" t="str">
        <f t="shared" si="46"/>
        <v/>
      </c>
      <c r="M269" s="6" t="str">
        <f t="shared" si="47"/>
        <v/>
      </c>
      <c r="N269" s="12" t="str">
        <f>IF(A269="","",'CNG Vehicles'!E269)</f>
        <v/>
      </c>
      <c r="O269" s="6" t="str">
        <f t="shared" si="48"/>
        <v/>
      </c>
      <c r="R269" t="str">
        <f>IF(A269="","",'Diesel Hybrid Vehicles'!E269)</f>
        <v/>
      </c>
      <c r="S269" s="6" t="str">
        <f t="shared" si="49"/>
        <v/>
      </c>
      <c r="T269" s="12" t="str">
        <f t="shared" si="50"/>
        <v/>
      </c>
      <c r="U269" t="str">
        <f t="shared" si="51"/>
        <v/>
      </c>
    </row>
    <row r="270" spans="1:21" x14ac:dyDescent="0.3">
      <c r="A270" t="str">
        <f>IF(A269&gt;Assumptions!$B$7,"",'Emission Assumption Summary'!A269+1)</f>
        <v/>
      </c>
      <c r="E270" s="6" t="str">
        <f t="shared" si="44"/>
        <v/>
      </c>
      <c r="F270" s="12" t="str">
        <f>IF(A270="","",'Ethanol Vehicles'!E270)</f>
        <v/>
      </c>
      <c r="H270" s="12" t="str">
        <f>IF(A270="","",'Gasoline Hybrid Vehicles'!E270)</f>
        <v/>
      </c>
      <c r="J270" s="12" t="str">
        <f>IF(A270="","",'LPG Bi-Fuel Vehicles'!H270)</f>
        <v/>
      </c>
      <c r="K270" s="6" t="str">
        <f t="shared" si="46"/>
        <v/>
      </c>
      <c r="M270" s="6" t="str">
        <f t="shared" si="47"/>
        <v/>
      </c>
      <c r="N270" s="12" t="str">
        <f>IF(A270="","",'CNG Vehicles'!E270)</f>
        <v/>
      </c>
      <c r="O270" s="6" t="str">
        <f t="shared" si="48"/>
        <v/>
      </c>
      <c r="R270" t="str">
        <f>IF(A270="","",'Diesel Hybrid Vehicles'!E270)</f>
        <v/>
      </c>
      <c r="S270" s="6" t="str">
        <f t="shared" si="49"/>
        <v/>
      </c>
      <c r="T270" s="12" t="str">
        <f t="shared" si="50"/>
        <v/>
      </c>
      <c r="U270" t="str">
        <f t="shared" si="51"/>
        <v/>
      </c>
    </row>
    <row r="271" spans="1:21" x14ac:dyDescent="0.3">
      <c r="A271" t="str">
        <f>IF(A270&gt;Assumptions!$B$7,"",'Emission Assumption Summary'!A270+1)</f>
        <v/>
      </c>
      <c r="E271" s="6" t="str">
        <f t="shared" si="44"/>
        <v/>
      </c>
      <c r="F271" s="12" t="str">
        <f>IF(A271="","",'Ethanol Vehicles'!E271)</f>
        <v/>
      </c>
      <c r="H271" s="12" t="str">
        <f>IF(A271="","",'Gasoline Hybrid Vehicles'!E271)</f>
        <v/>
      </c>
      <c r="J271" s="12" t="str">
        <f>IF(A271="","",'LPG Bi-Fuel Vehicles'!H271)</f>
        <v/>
      </c>
      <c r="K271" s="6" t="str">
        <f t="shared" si="46"/>
        <v/>
      </c>
      <c r="M271" s="6" t="str">
        <f t="shared" si="47"/>
        <v/>
      </c>
      <c r="N271" s="12" t="str">
        <f>IF(A271="","",'CNG Vehicles'!E271)</f>
        <v/>
      </c>
      <c r="O271" s="6" t="str">
        <f t="shared" si="48"/>
        <v/>
      </c>
      <c r="R271" t="str">
        <f>IF(A271="","",'Diesel Hybrid Vehicles'!E271)</f>
        <v/>
      </c>
      <c r="S271" s="6" t="str">
        <f t="shared" si="49"/>
        <v/>
      </c>
      <c r="T271" s="12" t="str">
        <f t="shared" si="50"/>
        <v/>
      </c>
      <c r="U271" t="str">
        <f t="shared" si="51"/>
        <v/>
      </c>
    </row>
    <row r="272" spans="1:21" x14ac:dyDescent="0.3">
      <c r="A272" t="str">
        <f>IF(A271&gt;Assumptions!$B$7,"",'Emission Assumption Summary'!A271+1)</f>
        <v/>
      </c>
      <c r="E272" s="6" t="str">
        <f t="shared" si="44"/>
        <v/>
      </c>
      <c r="F272" s="12" t="str">
        <f>IF(A272="","",'Ethanol Vehicles'!E272)</f>
        <v/>
      </c>
      <c r="H272" s="12" t="str">
        <f>IF(A272="","",'Gasoline Hybrid Vehicles'!E272)</f>
        <v/>
      </c>
      <c r="J272" s="12" t="str">
        <f>IF(A272="","",'LPG Bi-Fuel Vehicles'!H272)</f>
        <v/>
      </c>
      <c r="K272" s="6" t="str">
        <f t="shared" si="46"/>
        <v/>
      </c>
      <c r="M272" s="6" t="str">
        <f t="shared" si="47"/>
        <v/>
      </c>
      <c r="N272" s="12" t="str">
        <f>IF(A272="","",'CNG Vehicles'!E272)</f>
        <v/>
      </c>
      <c r="O272" s="6" t="str">
        <f t="shared" si="48"/>
        <v/>
      </c>
      <c r="R272" t="str">
        <f>IF(A272="","",'Diesel Hybrid Vehicles'!E272)</f>
        <v/>
      </c>
      <c r="S272" s="6" t="str">
        <f t="shared" si="49"/>
        <v/>
      </c>
      <c r="T272" s="12" t="str">
        <f t="shared" si="50"/>
        <v/>
      </c>
      <c r="U272" t="str">
        <f t="shared" si="51"/>
        <v/>
      </c>
    </row>
    <row r="273" spans="1:21" x14ac:dyDescent="0.3">
      <c r="A273" t="str">
        <f>IF(A272&gt;Assumptions!$B$7,"",'Emission Assumption Summary'!A272+1)</f>
        <v/>
      </c>
      <c r="E273" s="6" t="str">
        <f t="shared" si="44"/>
        <v/>
      </c>
      <c r="F273" s="12" t="str">
        <f>IF(A273="","",'Ethanol Vehicles'!E273)</f>
        <v/>
      </c>
      <c r="H273" s="12" t="str">
        <f>IF(A273="","",'Gasoline Hybrid Vehicles'!E273)</f>
        <v/>
      </c>
      <c r="J273" s="12" t="str">
        <f>IF(A273="","",'LPG Bi-Fuel Vehicles'!H273)</f>
        <v/>
      </c>
      <c r="K273" s="6" t="str">
        <f t="shared" si="46"/>
        <v/>
      </c>
      <c r="M273" s="6" t="str">
        <f t="shared" si="47"/>
        <v/>
      </c>
      <c r="N273" s="12" t="str">
        <f>IF(A273="","",'CNG Vehicles'!E273)</f>
        <v/>
      </c>
      <c r="O273" s="6" t="str">
        <f t="shared" si="48"/>
        <v/>
      </c>
      <c r="R273" t="str">
        <f>IF(A273="","",'Diesel Hybrid Vehicles'!E273)</f>
        <v/>
      </c>
      <c r="S273" s="6" t="str">
        <f t="shared" si="49"/>
        <v/>
      </c>
      <c r="T273" s="12" t="str">
        <f t="shared" si="50"/>
        <v/>
      </c>
      <c r="U273" t="str">
        <f t="shared" si="51"/>
        <v/>
      </c>
    </row>
    <row r="274" spans="1:21" x14ac:dyDescent="0.3">
      <c r="A274" t="str">
        <f>IF(A273&gt;Assumptions!$B$7,"",'Emission Assumption Summary'!A273+1)</f>
        <v/>
      </c>
      <c r="E274" s="6" t="str">
        <f t="shared" si="44"/>
        <v/>
      </c>
      <c r="F274" s="12" t="str">
        <f>IF(A274="","",'Ethanol Vehicles'!E274)</f>
        <v/>
      </c>
      <c r="H274" s="12" t="str">
        <f>IF(A274="","",'Gasoline Hybrid Vehicles'!E274)</f>
        <v/>
      </c>
      <c r="J274" s="12" t="str">
        <f>IF(A274="","",'LPG Bi-Fuel Vehicles'!H274)</f>
        <v/>
      </c>
      <c r="K274" s="6" t="str">
        <f t="shared" si="46"/>
        <v/>
      </c>
      <c r="M274" s="6" t="str">
        <f t="shared" si="47"/>
        <v/>
      </c>
      <c r="N274" s="12" t="str">
        <f>IF(A274="","",'CNG Vehicles'!E274)</f>
        <v/>
      </c>
      <c r="O274" s="6" t="str">
        <f t="shared" si="48"/>
        <v/>
      </c>
      <c r="R274" t="str">
        <f>IF(A274="","",'Diesel Hybrid Vehicles'!E274)</f>
        <v/>
      </c>
      <c r="S274" s="6" t="str">
        <f t="shared" si="49"/>
        <v/>
      </c>
      <c r="T274" s="12" t="str">
        <f t="shared" si="50"/>
        <v/>
      </c>
      <c r="U274" t="str">
        <f t="shared" si="51"/>
        <v/>
      </c>
    </row>
    <row r="275" spans="1:21" x14ac:dyDescent="0.3">
      <c r="A275" t="str">
        <f>IF(A274&gt;Assumptions!$B$7,"",'Emission Assumption Summary'!A274+1)</f>
        <v/>
      </c>
      <c r="E275" s="6" t="str">
        <f t="shared" si="44"/>
        <v/>
      </c>
      <c r="F275" s="12" t="str">
        <f>IF(A275="","",'Ethanol Vehicles'!E275)</f>
        <v/>
      </c>
      <c r="H275" s="12" t="str">
        <f>IF(A275="","",'Gasoline Hybrid Vehicles'!E275)</f>
        <v/>
      </c>
      <c r="J275" s="12" t="str">
        <f>IF(A275="","",'LPG Bi-Fuel Vehicles'!H275)</f>
        <v/>
      </c>
      <c r="K275" s="6" t="str">
        <f t="shared" si="46"/>
        <v/>
      </c>
      <c r="M275" s="6" t="str">
        <f t="shared" si="47"/>
        <v/>
      </c>
      <c r="N275" s="12" t="str">
        <f>IF(A275="","",'CNG Vehicles'!E275)</f>
        <v/>
      </c>
      <c r="O275" s="6" t="str">
        <f t="shared" si="48"/>
        <v/>
      </c>
      <c r="R275" t="str">
        <f>IF(A275="","",'Diesel Hybrid Vehicles'!E275)</f>
        <v/>
      </c>
      <c r="S275" s="6" t="str">
        <f t="shared" si="49"/>
        <v/>
      </c>
      <c r="T275" s="12" t="str">
        <f t="shared" si="50"/>
        <v/>
      </c>
      <c r="U275" t="str">
        <f t="shared" si="51"/>
        <v/>
      </c>
    </row>
    <row r="276" spans="1:21" x14ac:dyDescent="0.3">
      <c r="A276" t="str">
        <f>IF(A275&gt;Assumptions!$B$7,"",'Emission Assumption Summary'!A275+1)</f>
        <v/>
      </c>
      <c r="E276" s="6" t="str">
        <f t="shared" si="44"/>
        <v/>
      </c>
      <c r="F276" s="12" t="str">
        <f>IF(A276="","",'Ethanol Vehicles'!E276)</f>
        <v/>
      </c>
      <c r="H276" s="12" t="str">
        <f>IF(A276="","",'Gasoline Hybrid Vehicles'!E276)</f>
        <v/>
      </c>
      <c r="J276" s="12" t="str">
        <f>IF(A276="","",'LPG Bi-Fuel Vehicles'!H276)</f>
        <v/>
      </c>
      <c r="K276" s="6" t="str">
        <f t="shared" si="46"/>
        <v/>
      </c>
      <c r="M276" s="6" t="str">
        <f t="shared" si="47"/>
        <v/>
      </c>
      <c r="N276" s="12" t="str">
        <f>IF(A276="","",'CNG Vehicles'!E276)</f>
        <v/>
      </c>
      <c r="O276" s="6" t="str">
        <f t="shared" si="48"/>
        <v/>
      </c>
      <c r="R276" t="str">
        <f>IF(A276="","",'Diesel Hybrid Vehicles'!E276)</f>
        <v/>
      </c>
      <c r="S276" s="6" t="str">
        <f t="shared" si="49"/>
        <v/>
      </c>
      <c r="T276" s="12" t="str">
        <f t="shared" si="50"/>
        <v/>
      </c>
      <c r="U276" t="str">
        <f t="shared" si="51"/>
        <v/>
      </c>
    </row>
    <row r="277" spans="1:21" x14ac:dyDescent="0.3">
      <c r="A277" t="str">
        <f>IF(A276&gt;Assumptions!$B$7,"",'Emission Assumption Summary'!A276+1)</f>
        <v/>
      </c>
      <c r="E277" s="6" t="str">
        <f t="shared" si="44"/>
        <v/>
      </c>
      <c r="F277" s="12" t="str">
        <f>IF(A277="","",'Ethanol Vehicles'!E277)</f>
        <v/>
      </c>
      <c r="J277" s="12" t="str">
        <f>IF(A277="","",'LPG Bi-Fuel Vehicles'!H277)</f>
        <v/>
      </c>
      <c r="K277" s="6" t="str">
        <f t="shared" si="46"/>
        <v/>
      </c>
      <c r="M277" s="6" t="str">
        <f t="shared" si="47"/>
        <v/>
      </c>
      <c r="N277" s="12" t="str">
        <f>IF(A277="","",'CNG Vehicles'!E277)</f>
        <v/>
      </c>
      <c r="O277" s="6" t="str">
        <f t="shared" si="48"/>
        <v/>
      </c>
      <c r="R277" t="str">
        <f>IF(A277="","",'Diesel Hybrid Vehicles'!E277)</f>
        <v/>
      </c>
      <c r="S277" s="6" t="str">
        <f t="shared" si="49"/>
        <v/>
      </c>
      <c r="T277" s="12" t="str">
        <f t="shared" si="50"/>
        <v/>
      </c>
      <c r="U277" t="str">
        <f t="shared" si="51"/>
        <v/>
      </c>
    </row>
    <row r="278" spans="1:21" x14ac:dyDescent="0.3">
      <c r="A278" t="str">
        <f>IF(A277&gt;Assumptions!$B$7,"",'Emission Assumption Summary'!A277+1)</f>
        <v/>
      </c>
      <c r="E278" s="6" t="str">
        <f t="shared" si="44"/>
        <v/>
      </c>
      <c r="F278" s="12" t="str">
        <f>IF(A278="","",'Ethanol Vehicles'!E278)</f>
        <v/>
      </c>
      <c r="J278" s="12" t="str">
        <f>IF(A278="","",'LPG Bi-Fuel Vehicles'!H278)</f>
        <v/>
      </c>
      <c r="K278" s="6" t="str">
        <f t="shared" si="46"/>
        <v/>
      </c>
      <c r="M278" s="6" t="str">
        <f t="shared" si="47"/>
        <v/>
      </c>
      <c r="N278" s="12" t="str">
        <f>IF(A278="","",'CNG Vehicles'!E278)</f>
        <v/>
      </c>
      <c r="O278" s="6" t="str">
        <f t="shared" si="48"/>
        <v/>
      </c>
      <c r="R278" t="str">
        <f>IF(A278="","",'Diesel Hybrid Vehicles'!E278)</f>
        <v/>
      </c>
      <c r="S278" s="6" t="str">
        <f t="shared" si="49"/>
        <v/>
      </c>
      <c r="T278" s="12" t="str">
        <f t="shared" si="50"/>
        <v/>
      </c>
      <c r="U278" t="str">
        <f t="shared" si="51"/>
        <v/>
      </c>
    </row>
    <row r="279" spans="1:21" x14ac:dyDescent="0.3">
      <c r="A279" t="str">
        <f>IF(A278&gt;Assumptions!$B$7,"",'Emission Assumption Summary'!A278+1)</f>
        <v/>
      </c>
      <c r="E279" s="6" t="str">
        <f t="shared" si="44"/>
        <v/>
      </c>
      <c r="F279" s="12" t="str">
        <f>IF(A279="","",'Ethanol Vehicles'!E279)</f>
        <v/>
      </c>
      <c r="J279" s="12" t="str">
        <f>IF(A279="","",'LPG Bi-Fuel Vehicles'!H279)</f>
        <v/>
      </c>
      <c r="K279" s="6" t="str">
        <f t="shared" si="46"/>
        <v/>
      </c>
      <c r="M279" s="6" t="str">
        <f t="shared" si="47"/>
        <v/>
      </c>
      <c r="N279" s="12" t="str">
        <f>IF(A279="","",'CNG Vehicles'!E279)</f>
        <v/>
      </c>
      <c r="O279" s="6" t="str">
        <f t="shared" si="48"/>
        <v/>
      </c>
      <c r="R279" t="str">
        <f>IF(A279="","",'Diesel Hybrid Vehicles'!E279)</f>
        <v/>
      </c>
      <c r="S279" s="6" t="str">
        <f t="shared" si="49"/>
        <v/>
      </c>
      <c r="T279" s="12" t="str">
        <f t="shared" si="50"/>
        <v/>
      </c>
      <c r="U279" t="str">
        <f t="shared" si="51"/>
        <v/>
      </c>
    </row>
    <row r="280" spans="1:21" x14ac:dyDescent="0.3">
      <c r="A280" t="str">
        <f>IF(A279&gt;Assumptions!$B$7,"",'Emission Assumption Summary'!A279+1)</f>
        <v/>
      </c>
      <c r="E280" s="6" t="str">
        <f t="shared" si="44"/>
        <v/>
      </c>
      <c r="F280" s="12" t="str">
        <f>IF(A280="","",'Ethanol Vehicles'!E280)</f>
        <v/>
      </c>
      <c r="J280" s="12" t="str">
        <f>IF(A280="","",'LPG Bi-Fuel Vehicles'!H280)</f>
        <v/>
      </c>
      <c r="K280" s="6" t="str">
        <f t="shared" si="46"/>
        <v/>
      </c>
      <c r="M280" s="6" t="str">
        <f t="shared" si="47"/>
        <v/>
      </c>
      <c r="N280" s="12" t="str">
        <f>IF(A280="","",'CNG Vehicles'!E280)</f>
        <v/>
      </c>
      <c r="O280" s="6" t="str">
        <f t="shared" si="48"/>
        <v/>
      </c>
      <c r="R280" t="str">
        <f>IF(A280="","",'Diesel Hybrid Vehicles'!E280)</f>
        <v/>
      </c>
      <c r="S280" s="6" t="str">
        <f t="shared" si="49"/>
        <v/>
      </c>
      <c r="T280" s="12" t="str">
        <f t="shared" si="50"/>
        <v/>
      </c>
      <c r="U280" t="str">
        <f t="shared" si="51"/>
        <v/>
      </c>
    </row>
    <row r="281" spans="1:21" x14ac:dyDescent="0.3">
      <c r="A281" t="str">
        <f>IF(A280&gt;Assumptions!$B$7,"",'Emission Assumption Summary'!A280+1)</f>
        <v/>
      </c>
      <c r="E281" s="6" t="str">
        <f t="shared" si="44"/>
        <v/>
      </c>
      <c r="F281" s="12" t="str">
        <f>IF(A281="","",'Ethanol Vehicles'!E281)</f>
        <v/>
      </c>
      <c r="J281" s="12" t="str">
        <f>IF(A281="","",'LPG Bi-Fuel Vehicles'!H281)</f>
        <v/>
      </c>
      <c r="K281" s="6" t="str">
        <f t="shared" si="46"/>
        <v/>
      </c>
      <c r="M281" s="6" t="str">
        <f t="shared" si="47"/>
        <v/>
      </c>
      <c r="N281" s="12" t="str">
        <f>IF(A281="","",'CNG Vehicles'!E281)</f>
        <v/>
      </c>
      <c r="O281" s="6" t="str">
        <f t="shared" si="48"/>
        <v/>
      </c>
      <c r="R281" t="str">
        <f>IF(A281="","",'Diesel Hybrid Vehicles'!E281)</f>
        <v/>
      </c>
      <c r="S281" s="6" t="str">
        <f t="shared" si="49"/>
        <v/>
      </c>
      <c r="T281" s="12" t="str">
        <f t="shared" si="50"/>
        <v/>
      </c>
      <c r="U281" t="str">
        <f t="shared" si="51"/>
        <v/>
      </c>
    </row>
    <row r="282" spans="1:21" x14ac:dyDescent="0.3">
      <c r="A282" t="str">
        <f>IF(A281&gt;Assumptions!$B$7,"",'Emission Assumption Summary'!A281+1)</f>
        <v/>
      </c>
      <c r="E282" s="6" t="str">
        <f t="shared" si="44"/>
        <v/>
      </c>
      <c r="F282" s="12" t="str">
        <f>IF(A282="","",'Ethanol Vehicles'!E282)</f>
        <v/>
      </c>
      <c r="J282" s="12" t="str">
        <f>IF(A282="","",'LPG Bi-Fuel Vehicles'!H282)</f>
        <v/>
      </c>
      <c r="K282" s="6" t="str">
        <f t="shared" si="46"/>
        <v/>
      </c>
      <c r="M282" s="6" t="str">
        <f t="shared" si="47"/>
        <v/>
      </c>
      <c r="N282" s="12" t="str">
        <f>IF(A282="","",'CNG Vehicles'!E282)</f>
        <v/>
      </c>
      <c r="O282" s="6" t="str">
        <f t="shared" si="48"/>
        <v/>
      </c>
      <c r="R282" t="str">
        <f>IF(A282="","",'Diesel Hybrid Vehicles'!E282)</f>
        <v/>
      </c>
      <c r="S282" s="6" t="str">
        <f t="shared" si="49"/>
        <v/>
      </c>
      <c r="T282" s="12" t="str">
        <f t="shared" si="50"/>
        <v/>
      </c>
      <c r="U282" t="str">
        <f t="shared" si="51"/>
        <v/>
      </c>
    </row>
    <row r="283" spans="1:21" x14ac:dyDescent="0.3">
      <c r="A283" t="str">
        <f>IF(A282&gt;Assumptions!$B$7,"",'Emission Assumption Summary'!A282+1)</f>
        <v/>
      </c>
      <c r="E283" s="6" t="str">
        <f t="shared" si="44"/>
        <v/>
      </c>
      <c r="F283" s="12" t="str">
        <f>IF(A283="","",'Ethanol Vehicles'!E283)</f>
        <v/>
      </c>
      <c r="J283" s="12" t="str">
        <f>IF(A283="","",'LPG Bi-Fuel Vehicles'!H283)</f>
        <v/>
      </c>
      <c r="K283" s="6" t="str">
        <f t="shared" si="46"/>
        <v/>
      </c>
      <c r="M283" s="6" t="str">
        <f t="shared" si="47"/>
        <v/>
      </c>
      <c r="N283" s="12" t="str">
        <f>IF(A283="","",'CNG Vehicles'!E283)</f>
        <v/>
      </c>
      <c r="O283" s="6" t="str">
        <f t="shared" si="48"/>
        <v/>
      </c>
      <c r="R283" t="str">
        <f>IF(A283="","",'Diesel Hybrid Vehicles'!E283)</f>
        <v/>
      </c>
      <c r="S283" s="6" t="str">
        <f t="shared" si="49"/>
        <v/>
      </c>
      <c r="T283" s="12" t="str">
        <f t="shared" si="50"/>
        <v/>
      </c>
      <c r="U283" t="str">
        <f t="shared" si="51"/>
        <v/>
      </c>
    </row>
    <row r="284" spans="1:21" x14ac:dyDescent="0.3">
      <c r="A284" t="str">
        <f>IF(A283&gt;Assumptions!$B$7,"",'Emission Assumption Summary'!A283+1)</f>
        <v/>
      </c>
      <c r="E284" s="6" t="str">
        <f t="shared" si="44"/>
        <v/>
      </c>
      <c r="F284" s="12" t="str">
        <f>IF(A284="","",'Ethanol Vehicles'!E284)</f>
        <v/>
      </c>
      <c r="J284" s="12" t="str">
        <f>IF(A284="","",'LPG Bi-Fuel Vehicles'!H284)</f>
        <v/>
      </c>
      <c r="K284" s="6" t="str">
        <f t="shared" si="46"/>
        <v/>
      </c>
      <c r="M284" s="6" t="str">
        <f t="shared" si="47"/>
        <v/>
      </c>
      <c r="N284" s="12" t="str">
        <f>IF(A284="","",'CNG Vehicles'!E284)</f>
        <v/>
      </c>
      <c r="O284" s="6" t="str">
        <f t="shared" si="48"/>
        <v/>
      </c>
      <c r="R284" t="str">
        <f>IF(A284="","",'Diesel Hybrid Vehicles'!E284)</f>
        <v/>
      </c>
      <c r="S284" s="6" t="str">
        <f t="shared" si="49"/>
        <v/>
      </c>
      <c r="T284" s="12" t="str">
        <f t="shared" si="50"/>
        <v/>
      </c>
      <c r="U284" t="str">
        <f t="shared" si="51"/>
        <v/>
      </c>
    </row>
    <row r="285" spans="1:21" x14ac:dyDescent="0.3">
      <c r="A285" t="str">
        <f>IF(A284&gt;Assumptions!$B$7,"",'Emission Assumption Summary'!A284+1)</f>
        <v/>
      </c>
      <c r="E285" s="6" t="str">
        <f t="shared" si="44"/>
        <v/>
      </c>
      <c r="F285" s="12" t="str">
        <f>IF(A285="","",'Ethanol Vehicles'!E285)</f>
        <v/>
      </c>
      <c r="J285" s="12" t="str">
        <f>IF(A285="","",'LPG Bi-Fuel Vehicles'!H285)</f>
        <v/>
      </c>
      <c r="K285" s="6" t="str">
        <f t="shared" si="46"/>
        <v/>
      </c>
      <c r="M285" s="6" t="str">
        <f t="shared" si="47"/>
        <v/>
      </c>
      <c r="N285" s="12" t="str">
        <f>IF(A285="","",'CNG Vehicles'!E285)</f>
        <v/>
      </c>
      <c r="O285" s="6" t="str">
        <f t="shared" si="48"/>
        <v/>
      </c>
      <c r="R285" t="str">
        <f>IF(A285="","",'Diesel Hybrid Vehicles'!E285)</f>
        <v/>
      </c>
      <c r="S285" s="6" t="str">
        <f t="shared" si="49"/>
        <v/>
      </c>
      <c r="T285" s="12" t="str">
        <f t="shared" si="50"/>
        <v/>
      </c>
      <c r="U285" t="str">
        <f t="shared" si="51"/>
        <v/>
      </c>
    </row>
    <row r="286" spans="1:21" x14ac:dyDescent="0.3">
      <c r="A286" t="str">
        <f>IF(A285&gt;Assumptions!$B$7,"",'Emission Assumption Summary'!A285+1)</f>
        <v/>
      </c>
      <c r="E286" s="6" t="str">
        <f t="shared" si="44"/>
        <v/>
      </c>
      <c r="F286" s="12" t="str">
        <f>IF(A286="","",'Ethanol Vehicles'!E286)</f>
        <v/>
      </c>
      <c r="J286" s="12" t="str">
        <f>IF(A286="","",'LPG Bi-Fuel Vehicles'!H286)</f>
        <v/>
      </c>
      <c r="K286" s="6" t="str">
        <f t="shared" si="46"/>
        <v/>
      </c>
      <c r="M286" s="6" t="str">
        <f t="shared" si="47"/>
        <v/>
      </c>
      <c r="N286" s="12" t="str">
        <f>IF(A286="","",'CNG Vehicles'!E286)</f>
        <v/>
      </c>
      <c r="O286" s="6" t="str">
        <f t="shared" si="48"/>
        <v/>
      </c>
      <c r="R286" t="str">
        <f>IF(A286="","",'Diesel Hybrid Vehicles'!E286)</f>
        <v/>
      </c>
      <c r="S286" s="6" t="str">
        <f t="shared" si="49"/>
        <v/>
      </c>
      <c r="T286" s="12" t="str">
        <f t="shared" si="50"/>
        <v/>
      </c>
      <c r="U286" t="str">
        <f t="shared" si="51"/>
        <v/>
      </c>
    </row>
    <row r="287" spans="1:21" x14ac:dyDescent="0.3">
      <c r="A287" t="str">
        <f>IF(A286&gt;Assumptions!$B$7,"",'Emission Assumption Summary'!A286+1)</f>
        <v/>
      </c>
      <c r="E287" s="6" t="str">
        <f t="shared" si="44"/>
        <v/>
      </c>
      <c r="F287" s="12" t="str">
        <f>IF(A287="","",'Ethanol Vehicles'!E287)</f>
        <v/>
      </c>
      <c r="J287" s="12" t="str">
        <f>IF(A287="","",'LPG Bi-Fuel Vehicles'!H287)</f>
        <v/>
      </c>
      <c r="K287" s="6" t="str">
        <f t="shared" si="46"/>
        <v/>
      </c>
      <c r="M287" s="6" t="str">
        <f t="shared" si="47"/>
        <v/>
      </c>
      <c r="N287" s="12" t="str">
        <f>IF(A287="","",'CNG Vehicles'!E287)</f>
        <v/>
      </c>
      <c r="O287" s="6" t="str">
        <f t="shared" si="48"/>
        <v/>
      </c>
      <c r="R287" t="str">
        <f>IF(A287="","",'Diesel Hybrid Vehicles'!E287)</f>
        <v/>
      </c>
      <c r="S287" s="6" t="str">
        <f t="shared" si="49"/>
        <v/>
      </c>
      <c r="T287" s="12" t="str">
        <f t="shared" si="50"/>
        <v/>
      </c>
      <c r="U287" t="str">
        <f t="shared" si="51"/>
        <v/>
      </c>
    </row>
    <row r="288" spans="1:21" x14ac:dyDescent="0.3">
      <c r="A288" t="str">
        <f>IF(A287&gt;Assumptions!$B$7,"",'Emission Assumption Summary'!A287+1)</f>
        <v/>
      </c>
      <c r="E288" s="6" t="str">
        <f t="shared" si="44"/>
        <v/>
      </c>
      <c r="F288" s="12" t="str">
        <f>IF(A288="","",'Ethanol Vehicles'!E288)</f>
        <v/>
      </c>
      <c r="J288" s="12" t="str">
        <f>IF(A288="","",'LPG Bi-Fuel Vehicles'!H288)</f>
        <v/>
      </c>
      <c r="K288" s="6" t="str">
        <f t="shared" si="46"/>
        <v/>
      </c>
      <c r="M288" s="6" t="str">
        <f t="shared" si="47"/>
        <v/>
      </c>
      <c r="N288" s="12" t="str">
        <f>IF(A288="","",'CNG Vehicles'!E288)</f>
        <v/>
      </c>
      <c r="O288" s="6" t="str">
        <f t="shared" si="48"/>
        <v/>
      </c>
      <c r="R288" t="str">
        <f>IF(A288="","",'Diesel Hybrid Vehicles'!E288)</f>
        <v/>
      </c>
      <c r="S288" s="6" t="str">
        <f t="shared" si="49"/>
        <v/>
      </c>
      <c r="T288" s="12" t="str">
        <f t="shared" si="50"/>
        <v/>
      </c>
      <c r="U288" t="str">
        <f t="shared" si="51"/>
        <v/>
      </c>
    </row>
    <row r="289" spans="1:21" x14ac:dyDescent="0.3">
      <c r="A289" t="str">
        <f>IF(A288&gt;Assumptions!$B$7,"",'Emission Assumption Summary'!A288+1)</f>
        <v/>
      </c>
      <c r="E289" s="6" t="str">
        <f t="shared" si="44"/>
        <v/>
      </c>
      <c r="F289" s="12" t="str">
        <f>IF(A289="","",'Ethanol Vehicles'!E289)</f>
        <v/>
      </c>
      <c r="J289" s="12" t="str">
        <f>IF(A289="","",'LPG Bi-Fuel Vehicles'!H289)</f>
        <v/>
      </c>
      <c r="K289" s="6" t="str">
        <f t="shared" si="46"/>
        <v/>
      </c>
      <c r="M289" s="6" t="str">
        <f t="shared" si="47"/>
        <v/>
      </c>
      <c r="N289" s="12" t="str">
        <f>IF(A289="","",'CNG Vehicles'!E289)</f>
        <v/>
      </c>
      <c r="O289" s="6" t="str">
        <f t="shared" si="48"/>
        <v/>
      </c>
      <c r="R289" t="str">
        <f>IF(A289="","",'Diesel Hybrid Vehicles'!E289)</f>
        <v/>
      </c>
      <c r="S289" s="6" t="str">
        <f t="shared" si="49"/>
        <v/>
      </c>
      <c r="T289" s="12" t="str">
        <f t="shared" si="50"/>
        <v/>
      </c>
      <c r="U289" t="str">
        <f t="shared" si="51"/>
        <v/>
      </c>
    </row>
    <row r="290" spans="1:21" x14ac:dyDescent="0.3">
      <c r="A290" t="str">
        <f>IF(A289&gt;Assumptions!$B$7,"",'Emission Assumption Summary'!A289+1)</f>
        <v/>
      </c>
      <c r="E290" s="6" t="str">
        <f t="shared" si="44"/>
        <v/>
      </c>
      <c r="F290" s="12" t="str">
        <f>IF(A290="","",'Ethanol Vehicles'!E290)</f>
        <v/>
      </c>
      <c r="J290" s="12" t="str">
        <f>IF(A290="","",'LPG Bi-Fuel Vehicles'!H290)</f>
        <v/>
      </c>
      <c r="K290" s="6" t="str">
        <f t="shared" si="46"/>
        <v/>
      </c>
      <c r="M290" s="6" t="str">
        <f t="shared" si="47"/>
        <v/>
      </c>
      <c r="N290" s="12" t="str">
        <f>IF(A290="","",'CNG Vehicles'!E290)</f>
        <v/>
      </c>
      <c r="O290" s="6" t="str">
        <f t="shared" si="48"/>
        <v/>
      </c>
      <c r="R290" t="str">
        <f>IF(A290="","",'Diesel Hybrid Vehicles'!E290)</f>
        <v/>
      </c>
      <c r="S290" s="6" t="str">
        <f t="shared" si="49"/>
        <v/>
      </c>
      <c r="T290" s="12" t="str">
        <f t="shared" si="50"/>
        <v/>
      </c>
      <c r="U290" t="str">
        <f t="shared" si="51"/>
        <v/>
      </c>
    </row>
    <row r="291" spans="1:21" x14ac:dyDescent="0.3">
      <c r="A291" t="str">
        <f>IF(A290&gt;Assumptions!$B$7,"",'Emission Assumption Summary'!A290+1)</f>
        <v/>
      </c>
      <c r="E291" s="6" t="str">
        <f t="shared" si="44"/>
        <v/>
      </c>
      <c r="F291" s="12" t="str">
        <f>IF(A291="","",'Ethanol Vehicles'!E291)</f>
        <v/>
      </c>
      <c r="J291" s="12" t="str">
        <f>IF(A291="","",'LPG Bi-Fuel Vehicles'!H291)</f>
        <v/>
      </c>
      <c r="K291" s="6" t="str">
        <f t="shared" si="46"/>
        <v/>
      </c>
      <c r="M291" s="6" t="str">
        <f t="shared" si="47"/>
        <v/>
      </c>
      <c r="N291" s="12" t="str">
        <f>IF(A291="","",'CNG Vehicles'!E291)</f>
        <v/>
      </c>
      <c r="O291" s="6" t="str">
        <f t="shared" si="48"/>
        <v/>
      </c>
      <c r="R291" t="str">
        <f>IF(A291="","",'Diesel Hybrid Vehicles'!E291)</f>
        <v/>
      </c>
      <c r="S291" s="6" t="str">
        <f t="shared" si="49"/>
        <v/>
      </c>
      <c r="T291" s="12" t="str">
        <f t="shared" si="50"/>
        <v/>
      </c>
      <c r="U291" t="str">
        <f t="shared" si="51"/>
        <v/>
      </c>
    </row>
    <row r="292" spans="1:21" x14ac:dyDescent="0.3">
      <c r="A292" t="str">
        <f>IF(A291&gt;Assumptions!$B$7,"",'Emission Assumption Summary'!A291+1)</f>
        <v/>
      </c>
      <c r="E292" s="6" t="str">
        <f t="shared" si="44"/>
        <v/>
      </c>
      <c r="F292" s="12" t="str">
        <f>IF(A292="","",'Ethanol Vehicles'!E292)</f>
        <v/>
      </c>
      <c r="J292" s="12" t="str">
        <f>IF(A292="","",'LPG Bi-Fuel Vehicles'!H292)</f>
        <v/>
      </c>
      <c r="K292" s="6" t="str">
        <f t="shared" si="46"/>
        <v/>
      </c>
      <c r="M292" s="6" t="str">
        <f t="shared" si="47"/>
        <v/>
      </c>
      <c r="N292" s="12" t="str">
        <f>IF(A292="","",'CNG Vehicles'!E292)</f>
        <v/>
      </c>
      <c r="O292" s="6" t="str">
        <f t="shared" si="48"/>
        <v/>
      </c>
      <c r="R292" t="str">
        <f>IF(A292="","",'Diesel Hybrid Vehicles'!E292)</f>
        <v/>
      </c>
      <c r="S292" s="6" t="str">
        <f t="shared" si="49"/>
        <v/>
      </c>
      <c r="T292" s="12" t="str">
        <f t="shared" si="50"/>
        <v/>
      </c>
      <c r="U292" t="str">
        <f t="shared" si="51"/>
        <v/>
      </c>
    </row>
    <row r="293" spans="1:21" x14ac:dyDescent="0.3">
      <c r="A293" t="str">
        <f>IF(A292&gt;Assumptions!$B$7,"",'Emission Assumption Summary'!A292+1)</f>
        <v/>
      </c>
      <c r="E293" s="6" t="str">
        <f t="shared" si="44"/>
        <v/>
      </c>
      <c r="F293" s="12" t="str">
        <f>IF(A293="","",'Ethanol Vehicles'!E293)</f>
        <v/>
      </c>
      <c r="J293" s="12" t="str">
        <f>IF(A293="","",'LPG Bi-Fuel Vehicles'!H293)</f>
        <v/>
      </c>
      <c r="K293" s="6" t="str">
        <f t="shared" si="46"/>
        <v/>
      </c>
      <c r="M293" s="6" t="str">
        <f t="shared" si="47"/>
        <v/>
      </c>
      <c r="N293" s="12" t="str">
        <f>IF(A293="","",'CNG Vehicles'!E293)</f>
        <v/>
      </c>
      <c r="O293" s="6" t="str">
        <f t="shared" si="48"/>
        <v/>
      </c>
      <c r="R293" t="str">
        <f>IF(A293="","",'Diesel Hybrid Vehicles'!E293)</f>
        <v/>
      </c>
      <c r="S293" s="6" t="str">
        <f t="shared" si="49"/>
        <v/>
      </c>
      <c r="T293" s="12" t="str">
        <f t="shared" si="50"/>
        <v/>
      </c>
      <c r="U293" t="str">
        <f t="shared" si="51"/>
        <v/>
      </c>
    </row>
    <row r="294" spans="1:21" x14ac:dyDescent="0.3">
      <c r="A294" t="str">
        <f>IF(A293&gt;Assumptions!$B$7,"",'Emission Assumption Summary'!A293+1)</f>
        <v/>
      </c>
      <c r="E294" s="6" t="str">
        <f t="shared" si="44"/>
        <v/>
      </c>
      <c r="F294" s="12" t="str">
        <f>IF(A294="","",'Ethanol Vehicles'!E294)</f>
        <v/>
      </c>
      <c r="K294" s="6" t="str">
        <f t="shared" si="46"/>
        <v/>
      </c>
      <c r="M294" s="6" t="str">
        <f t="shared" si="47"/>
        <v/>
      </c>
      <c r="N294" s="12" t="str">
        <f>IF(A294="","",'CNG Vehicles'!E294)</f>
        <v/>
      </c>
      <c r="R294" t="str">
        <f>IF(A294="","",'Diesel Hybrid Vehicles'!E294)</f>
        <v/>
      </c>
      <c r="S294" s="6" t="str">
        <f t="shared" si="49"/>
        <v/>
      </c>
      <c r="T294" s="12" t="str">
        <f t="shared" si="50"/>
        <v/>
      </c>
      <c r="U294" t="str">
        <f t="shared" si="51"/>
        <v/>
      </c>
    </row>
    <row r="295" spans="1:21" x14ac:dyDescent="0.3">
      <c r="A295" t="str">
        <f>IF(A294&gt;Assumptions!$B$7,"",'Emission Assumption Summary'!A294+1)</f>
        <v/>
      </c>
      <c r="E295" s="6" t="str">
        <f t="shared" si="44"/>
        <v/>
      </c>
      <c r="F295" s="12" t="str">
        <f>IF(A295="","",'Ethanol Vehicles'!E295)</f>
        <v/>
      </c>
      <c r="K295" s="6" t="str">
        <f t="shared" si="46"/>
        <v/>
      </c>
      <c r="M295" s="6" t="str">
        <f t="shared" si="47"/>
        <v/>
      </c>
      <c r="N295" s="12" t="str">
        <f>IF(A295="","",'CNG Vehicles'!E295)</f>
        <v/>
      </c>
      <c r="R295" t="str">
        <f>IF(A295="","",'Diesel Hybrid Vehicles'!E295)</f>
        <v/>
      </c>
      <c r="S295" s="6" t="str">
        <f t="shared" si="49"/>
        <v/>
      </c>
      <c r="T295" s="12" t="str">
        <f t="shared" si="50"/>
        <v/>
      </c>
      <c r="U295" t="str">
        <f t="shared" si="51"/>
        <v/>
      </c>
    </row>
    <row r="296" spans="1:21" x14ac:dyDescent="0.3">
      <c r="A296" t="str">
        <f>IF(A295&gt;Assumptions!$B$7,"",'Emission Assumption Summary'!A295+1)</f>
        <v/>
      </c>
      <c r="E296" s="6" t="str">
        <f t="shared" si="44"/>
        <v/>
      </c>
      <c r="F296" s="12" t="str">
        <f>IF(A296="","",'Ethanol Vehicles'!E296)</f>
        <v/>
      </c>
      <c r="K296" s="6" t="str">
        <f t="shared" si="46"/>
        <v/>
      </c>
      <c r="M296" s="6" t="str">
        <f t="shared" si="47"/>
        <v/>
      </c>
      <c r="N296" s="12" t="str">
        <f>IF(A296="","",'CNG Vehicles'!E296)</f>
        <v/>
      </c>
      <c r="R296" t="str">
        <f>IF(A296="","",'Diesel Hybrid Vehicles'!E296)</f>
        <v/>
      </c>
      <c r="S296" s="6" t="str">
        <f t="shared" si="49"/>
        <v/>
      </c>
      <c r="T296" s="12" t="str">
        <f t="shared" si="50"/>
        <v/>
      </c>
      <c r="U296" t="str">
        <f t="shared" si="51"/>
        <v/>
      </c>
    </row>
    <row r="297" spans="1:21" x14ac:dyDescent="0.3">
      <c r="A297" t="str">
        <f>IF(A296&gt;Assumptions!$B$7,"",'Emission Assumption Summary'!A296+1)</f>
        <v/>
      </c>
      <c r="E297" s="6" t="str">
        <f t="shared" si="44"/>
        <v/>
      </c>
      <c r="F297" s="12" t="str">
        <f>IF(A297="","",'Ethanol Vehicles'!E297)</f>
        <v/>
      </c>
      <c r="K297" s="6" t="str">
        <f t="shared" si="46"/>
        <v/>
      </c>
      <c r="M297" s="6" t="str">
        <f t="shared" si="47"/>
        <v/>
      </c>
      <c r="N297" s="12" t="str">
        <f>IF(A297="","",'CNG Vehicles'!E297)</f>
        <v/>
      </c>
      <c r="R297" t="str">
        <f>IF(A297="","",'Diesel Hybrid Vehicles'!E297)</f>
        <v/>
      </c>
      <c r="S297" s="6" t="str">
        <f t="shared" si="49"/>
        <v/>
      </c>
      <c r="T297" s="12" t="str">
        <f t="shared" si="50"/>
        <v/>
      </c>
      <c r="U297" t="str">
        <f t="shared" si="51"/>
        <v/>
      </c>
    </row>
    <row r="298" spans="1:21" x14ac:dyDescent="0.3">
      <c r="A298" t="str">
        <f>IF(A297&gt;Assumptions!$B$7,"",'Emission Assumption Summary'!A297+1)</f>
        <v/>
      </c>
      <c r="E298" s="6" t="str">
        <f t="shared" si="44"/>
        <v/>
      </c>
      <c r="F298" s="12" t="str">
        <f>IF(A298="","",'Ethanol Vehicles'!E298)</f>
        <v/>
      </c>
      <c r="K298" s="6" t="str">
        <f t="shared" si="46"/>
        <v/>
      </c>
      <c r="M298" s="6" t="str">
        <f t="shared" si="47"/>
        <v/>
      </c>
      <c r="N298" s="12" t="str">
        <f>IF(A298="","",'CNG Vehicles'!E298)</f>
        <v/>
      </c>
      <c r="R298" t="str">
        <f>IF(A298="","",'Diesel Hybrid Vehicles'!E298)</f>
        <v/>
      </c>
      <c r="S298" s="6" t="str">
        <f t="shared" si="49"/>
        <v/>
      </c>
      <c r="T298" s="12" t="str">
        <f t="shared" si="50"/>
        <v/>
      </c>
      <c r="U298" t="str">
        <f t="shared" si="51"/>
        <v/>
      </c>
    </row>
    <row r="299" spans="1:21" x14ac:dyDescent="0.3">
      <c r="A299" t="str">
        <f>IF(A298&gt;Assumptions!$B$7,"",'Emission Assumption Summary'!A298+1)</f>
        <v/>
      </c>
      <c r="E299" s="6" t="str">
        <f t="shared" si="44"/>
        <v/>
      </c>
      <c r="F299" s="12" t="str">
        <f>IF(A299="","",'Ethanol Vehicles'!E299)</f>
        <v/>
      </c>
      <c r="K299" s="6" t="str">
        <f t="shared" si="46"/>
        <v/>
      </c>
      <c r="M299" s="6" t="str">
        <f t="shared" si="47"/>
        <v/>
      </c>
      <c r="N299" s="12" t="str">
        <f>IF(A299="","",'CNG Vehicles'!E299)</f>
        <v/>
      </c>
      <c r="R299" t="str">
        <f>IF(A299="","",'Diesel Hybrid Vehicles'!E299)</f>
        <v/>
      </c>
      <c r="S299" s="6" t="str">
        <f t="shared" si="49"/>
        <v/>
      </c>
      <c r="T299" s="12" t="str">
        <f t="shared" si="50"/>
        <v/>
      </c>
      <c r="U299" t="str">
        <f t="shared" si="51"/>
        <v/>
      </c>
    </row>
    <row r="300" spans="1:21" x14ac:dyDescent="0.3">
      <c r="A300" t="str">
        <f>IF(A299&gt;Assumptions!$B$7,"",'Emission Assumption Summary'!A299+1)</f>
        <v/>
      </c>
      <c r="E300" s="6" t="str">
        <f t="shared" si="44"/>
        <v/>
      </c>
      <c r="F300" s="12" t="str">
        <f>IF(A300="","",'Ethanol Vehicles'!E300)</f>
        <v/>
      </c>
      <c r="K300" s="6" t="str">
        <f t="shared" si="46"/>
        <v/>
      </c>
      <c r="M300" s="6" t="str">
        <f t="shared" si="47"/>
        <v/>
      </c>
      <c r="N300" s="12" t="str">
        <f>IF(A300="","",'CNG Vehicles'!E300)</f>
        <v/>
      </c>
      <c r="R300" t="str">
        <f>IF(A300="","",'Diesel Hybrid Vehicles'!E300)</f>
        <v/>
      </c>
      <c r="S300" s="6" t="str">
        <f t="shared" si="49"/>
        <v/>
      </c>
      <c r="T300" s="12" t="str">
        <f t="shared" si="50"/>
        <v/>
      </c>
      <c r="U300" t="str">
        <f t="shared" si="51"/>
        <v/>
      </c>
    </row>
    <row r="301" spans="1:21" x14ac:dyDescent="0.3">
      <c r="A301" t="str">
        <f>IF(A300&gt;Assumptions!$B$7,"",'Emission Assumption Summary'!A300+1)</f>
        <v/>
      </c>
      <c r="E301" s="6" t="str">
        <f t="shared" si="44"/>
        <v/>
      </c>
      <c r="F301" s="12" t="str">
        <f>IF(A301="","",'Ethanol Vehicles'!E301)</f>
        <v/>
      </c>
      <c r="K301" s="6" t="str">
        <f t="shared" si="46"/>
        <v/>
      </c>
      <c r="M301" s="6" t="str">
        <f t="shared" si="47"/>
        <v/>
      </c>
      <c r="N301" s="12" t="str">
        <f>IF(A301="","",'CNG Vehicles'!E301)</f>
        <v/>
      </c>
      <c r="R301" t="str">
        <f>IF(A301="","",'Diesel Hybrid Vehicles'!E301)</f>
        <v/>
      </c>
      <c r="S301" s="6" t="str">
        <f t="shared" si="49"/>
        <v/>
      </c>
      <c r="T301" s="12" t="str">
        <f t="shared" si="50"/>
        <v/>
      </c>
      <c r="U301" t="str">
        <f t="shared" si="51"/>
        <v/>
      </c>
    </row>
    <row r="302" spans="1:21" x14ac:dyDescent="0.3">
      <c r="A302" t="str">
        <f>IF(A301&gt;Assumptions!$B$7,"",'Emission Assumption Summary'!A301+1)</f>
        <v/>
      </c>
      <c r="E302" s="6" t="str">
        <f t="shared" si="44"/>
        <v/>
      </c>
      <c r="F302" s="12" t="str">
        <f>IF(A302="","",'Ethanol Vehicles'!E302)</f>
        <v/>
      </c>
      <c r="K302" s="6" t="str">
        <f t="shared" si="46"/>
        <v/>
      </c>
      <c r="M302" s="6" t="str">
        <f t="shared" si="47"/>
        <v/>
      </c>
      <c r="N302" s="12" t="str">
        <f>IF(A302="","",'CNG Vehicles'!E302)</f>
        <v/>
      </c>
      <c r="R302" t="str">
        <f>IF(A302="","",'Diesel Hybrid Vehicles'!E302)</f>
        <v/>
      </c>
      <c r="S302" s="6" t="str">
        <f t="shared" si="49"/>
        <v/>
      </c>
      <c r="T302" s="12" t="str">
        <f t="shared" si="50"/>
        <v/>
      </c>
      <c r="U302" t="str">
        <f t="shared" si="51"/>
        <v/>
      </c>
    </row>
    <row r="303" spans="1:21" x14ac:dyDescent="0.3">
      <c r="A303" t="str">
        <f>IF(A302&gt;Assumptions!$B$7,"",'Emission Assumption Summary'!A302+1)</f>
        <v/>
      </c>
      <c r="E303" s="6" t="str">
        <f t="shared" si="44"/>
        <v/>
      </c>
      <c r="F303" s="12" t="str">
        <f>IF(A303="","",'Ethanol Vehicles'!E303)</f>
        <v/>
      </c>
      <c r="K303" s="6" t="str">
        <f t="shared" si="46"/>
        <v/>
      </c>
      <c r="M303" s="6" t="str">
        <f t="shared" si="47"/>
        <v/>
      </c>
      <c r="N303" s="12" t="str">
        <f>IF(A303="","",'CNG Vehicles'!E303)</f>
        <v/>
      </c>
      <c r="R303" t="str">
        <f>IF(A303="","",'Diesel Hybrid Vehicles'!E303)</f>
        <v/>
      </c>
      <c r="S303" s="6" t="str">
        <f t="shared" si="49"/>
        <v/>
      </c>
      <c r="T303" s="12" t="str">
        <f t="shared" si="50"/>
        <v/>
      </c>
      <c r="U303" t="str">
        <f t="shared" si="51"/>
        <v/>
      </c>
    </row>
    <row r="304" spans="1:21" x14ac:dyDescent="0.3">
      <c r="A304" t="str">
        <f>IF(A303&gt;Assumptions!$B$7,"",'Emission Assumption Summary'!A303+1)</f>
        <v/>
      </c>
      <c r="E304" s="6" t="str">
        <f t="shared" si="44"/>
        <v/>
      </c>
      <c r="F304" s="12" t="str">
        <f>IF(A304="","",'Ethanol Vehicles'!E304)</f>
        <v/>
      </c>
      <c r="K304" s="6" t="str">
        <f t="shared" si="46"/>
        <v/>
      </c>
      <c r="M304" s="6" t="str">
        <f t="shared" si="47"/>
        <v/>
      </c>
      <c r="N304" s="12" t="str">
        <f>IF(A304="","",'CNG Vehicles'!E304)</f>
        <v/>
      </c>
      <c r="R304" t="str">
        <f>IF(A304="","",'Diesel Hybrid Vehicles'!E304)</f>
        <v/>
      </c>
      <c r="S304" s="6" t="str">
        <f t="shared" si="49"/>
        <v/>
      </c>
      <c r="T304" s="12" t="str">
        <f t="shared" si="50"/>
        <v/>
      </c>
      <c r="U304" t="str">
        <f t="shared" si="51"/>
        <v/>
      </c>
    </row>
    <row r="305" spans="1:21" x14ac:dyDescent="0.3">
      <c r="A305" t="str">
        <f>IF(A304&gt;Assumptions!$B$7,"",'Emission Assumption Summary'!A304+1)</f>
        <v/>
      </c>
      <c r="E305" s="6" t="str">
        <f t="shared" si="44"/>
        <v/>
      </c>
      <c r="F305" s="12" t="str">
        <f>IF(A305="","",'Ethanol Vehicles'!E305)</f>
        <v/>
      </c>
      <c r="K305" s="6" t="str">
        <f t="shared" si="46"/>
        <v/>
      </c>
      <c r="M305" s="6" t="str">
        <f t="shared" si="47"/>
        <v/>
      </c>
      <c r="N305" s="12" t="str">
        <f>IF(A305="","",'CNG Vehicles'!E305)</f>
        <v/>
      </c>
      <c r="R305" t="str">
        <f>IF(A305="","",'Diesel Hybrid Vehicles'!E305)</f>
        <v/>
      </c>
      <c r="S305" s="6" t="str">
        <f t="shared" si="49"/>
        <v/>
      </c>
      <c r="T305" s="12" t="str">
        <f t="shared" si="50"/>
        <v/>
      </c>
      <c r="U305" t="str">
        <f t="shared" si="51"/>
        <v/>
      </c>
    </row>
    <row r="306" spans="1:21" x14ac:dyDescent="0.3">
      <c r="A306" t="str">
        <f>IF(A305&gt;Assumptions!$B$7,"",'Emission Assumption Summary'!A305+1)</f>
        <v/>
      </c>
      <c r="E306" s="6" t="str">
        <f t="shared" si="44"/>
        <v/>
      </c>
      <c r="F306" s="12" t="str">
        <f>IF(A306="","",'Ethanol Vehicles'!E306)</f>
        <v/>
      </c>
      <c r="K306" s="6" t="str">
        <f t="shared" si="46"/>
        <v/>
      </c>
      <c r="M306" s="6" t="str">
        <f t="shared" si="47"/>
        <v/>
      </c>
      <c r="N306" s="12" t="str">
        <f>IF(A306="","",'CNG Vehicles'!E306)</f>
        <v/>
      </c>
      <c r="R306" t="str">
        <f>IF(A306="","",'Diesel Hybrid Vehicles'!E306)</f>
        <v/>
      </c>
      <c r="S306" s="6" t="str">
        <f t="shared" si="49"/>
        <v/>
      </c>
      <c r="T306" s="12" t="str">
        <f t="shared" si="50"/>
        <v/>
      </c>
      <c r="U306" t="str">
        <f t="shared" si="51"/>
        <v/>
      </c>
    </row>
    <row r="307" spans="1:21" x14ac:dyDescent="0.3">
      <c r="A307" t="str">
        <f>IF(A306&gt;Assumptions!$B$7,"",'Emission Assumption Summary'!A306+1)</f>
        <v/>
      </c>
      <c r="E307" s="6" t="str">
        <f t="shared" si="44"/>
        <v/>
      </c>
      <c r="F307" s="12" t="str">
        <f>IF(A307="","",'Ethanol Vehicles'!E307)</f>
        <v/>
      </c>
      <c r="K307" s="6" t="str">
        <f t="shared" si="46"/>
        <v/>
      </c>
      <c r="M307" s="6" t="str">
        <f t="shared" si="47"/>
        <v/>
      </c>
      <c r="N307" s="12" t="str">
        <f>IF(A307="","",'CNG Vehicles'!E307)</f>
        <v/>
      </c>
      <c r="R307" t="str">
        <f>IF(A307="","",'Diesel Hybrid Vehicles'!E307)</f>
        <v/>
      </c>
      <c r="S307" s="6" t="str">
        <f t="shared" si="49"/>
        <v/>
      </c>
      <c r="T307" s="12" t="str">
        <f t="shared" si="50"/>
        <v/>
      </c>
      <c r="U307" t="str">
        <f t="shared" si="51"/>
        <v/>
      </c>
    </row>
    <row r="308" spans="1:21" x14ac:dyDescent="0.3">
      <c r="A308" t="str">
        <f>IF(A307&gt;Assumptions!$B$7,"",'Emission Assumption Summary'!A307+1)</f>
        <v/>
      </c>
      <c r="E308" s="6" t="str">
        <f t="shared" si="44"/>
        <v/>
      </c>
      <c r="F308" s="12" t="str">
        <f>IF(A308="","",'Ethanol Vehicles'!E308)</f>
        <v/>
      </c>
      <c r="K308" s="6" t="str">
        <f t="shared" si="46"/>
        <v/>
      </c>
      <c r="M308" s="6" t="str">
        <f t="shared" si="47"/>
        <v/>
      </c>
      <c r="N308" s="12" t="str">
        <f>IF(A308="","",'CNG Vehicles'!E308)</f>
        <v/>
      </c>
      <c r="R308" t="str">
        <f>IF(A308="","",'Diesel Hybrid Vehicles'!E308)</f>
        <v/>
      </c>
      <c r="S308" s="6" t="str">
        <f t="shared" si="49"/>
        <v/>
      </c>
      <c r="T308" s="12" t="str">
        <f t="shared" si="50"/>
        <v/>
      </c>
      <c r="U308" t="str">
        <f t="shared" si="51"/>
        <v/>
      </c>
    </row>
    <row r="309" spans="1:21" x14ac:dyDescent="0.3">
      <c r="A309" t="str">
        <f>IF(A308&gt;Assumptions!$B$7,"",'Emission Assumption Summary'!A308+1)</f>
        <v/>
      </c>
      <c r="E309" s="6" t="str">
        <f t="shared" si="44"/>
        <v/>
      </c>
      <c r="F309" s="12" t="str">
        <f>IF(A309="","",'Ethanol Vehicles'!E309)</f>
        <v/>
      </c>
      <c r="K309" s="6" t="str">
        <f t="shared" si="46"/>
        <v/>
      </c>
      <c r="M309" s="6" t="str">
        <f t="shared" si="47"/>
        <v/>
      </c>
      <c r="N309" s="12" t="str">
        <f>IF(A309="","",'CNG Vehicles'!E309)</f>
        <v/>
      </c>
      <c r="R309" t="str">
        <f>IF(A309="","",'Diesel Hybrid Vehicles'!E309)</f>
        <v/>
      </c>
      <c r="S309" s="6" t="str">
        <f t="shared" si="49"/>
        <v/>
      </c>
      <c r="T309" s="12" t="str">
        <f t="shared" si="50"/>
        <v/>
      </c>
      <c r="U309" t="str">
        <f t="shared" si="51"/>
        <v/>
      </c>
    </row>
    <row r="310" spans="1:21" x14ac:dyDescent="0.3">
      <c r="A310" t="str">
        <f>IF(A309&gt;Assumptions!$B$7,"",'Emission Assumption Summary'!A309+1)</f>
        <v/>
      </c>
      <c r="E310" s="6" t="str">
        <f t="shared" si="44"/>
        <v/>
      </c>
      <c r="F310" s="12" t="str">
        <f>IF(A310="","",'Ethanol Vehicles'!E310)</f>
        <v/>
      </c>
      <c r="K310" s="6" t="str">
        <f t="shared" si="46"/>
        <v/>
      </c>
      <c r="M310" s="6" t="str">
        <f t="shared" si="47"/>
        <v/>
      </c>
      <c r="N310" s="12" t="str">
        <f>IF(A310="","",'CNG Vehicles'!E310)</f>
        <v/>
      </c>
      <c r="R310" t="str">
        <f>IF(A310="","",'Diesel Hybrid Vehicles'!E310)</f>
        <v/>
      </c>
      <c r="S310" s="6" t="str">
        <f t="shared" si="49"/>
        <v/>
      </c>
      <c r="T310" s="12" t="str">
        <f t="shared" si="50"/>
        <v/>
      </c>
      <c r="U310" t="str">
        <f t="shared" si="51"/>
        <v/>
      </c>
    </row>
    <row r="311" spans="1:21" x14ac:dyDescent="0.3">
      <c r="A311" t="str">
        <f>IF(A310&gt;Assumptions!$B$7,"",'Emission Assumption Summary'!A310+1)</f>
        <v/>
      </c>
      <c r="E311" s="6" t="str">
        <f t="shared" si="44"/>
        <v/>
      </c>
      <c r="F311" s="12" t="str">
        <f>IF(A311="","",'Ethanol Vehicles'!E311)</f>
        <v/>
      </c>
      <c r="K311" s="6" t="str">
        <f t="shared" si="46"/>
        <v/>
      </c>
      <c r="M311" s="6" t="str">
        <f t="shared" si="47"/>
        <v/>
      </c>
      <c r="R311" t="str">
        <f>IF(A311="","",'Diesel Hybrid Vehicles'!E311)</f>
        <v/>
      </c>
      <c r="S311" s="6" t="str">
        <f t="shared" si="49"/>
        <v/>
      </c>
      <c r="T311" s="12" t="str">
        <f t="shared" si="50"/>
        <v/>
      </c>
      <c r="U311" t="str">
        <f t="shared" si="51"/>
        <v/>
      </c>
    </row>
    <row r="312" spans="1:21" x14ac:dyDescent="0.3">
      <c r="A312" t="str">
        <f>IF(A311&gt;Assumptions!$B$7,"",'Emission Assumption Summary'!A311+1)</f>
        <v/>
      </c>
      <c r="E312" s="6" t="str">
        <f t="shared" si="44"/>
        <v/>
      </c>
      <c r="F312" s="12" t="str">
        <f>IF(A312="","",'Ethanol Vehicles'!E312)</f>
        <v/>
      </c>
      <c r="K312" s="6" t="str">
        <f t="shared" si="46"/>
        <v/>
      </c>
      <c r="M312" s="6" t="str">
        <f t="shared" si="47"/>
        <v/>
      </c>
      <c r="R312" t="str">
        <f>IF(A312="","",'Diesel Hybrid Vehicles'!E312)</f>
        <v/>
      </c>
      <c r="S312" s="6" t="str">
        <f t="shared" si="49"/>
        <v/>
      </c>
      <c r="T312" s="12" t="str">
        <f t="shared" si="50"/>
        <v/>
      </c>
      <c r="U312" t="str">
        <f t="shared" si="51"/>
        <v/>
      </c>
    </row>
    <row r="313" spans="1:21" x14ac:dyDescent="0.3">
      <c r="A313" t="str">
        <f>IF(A312&gt;Assumptions!$B$7,"",'Emission Assumption Summary'!A312+1)</f>
        <v/>
      </c>
      <c r="E313" s="6" t="str">
        <f t="shared" si="44"/>
        <v/>
      </c>
      <c r="F313" s="12" t="str">
        <f>IF(A313="","",'Ethanol Vehicles'!E313)</f>
        <v/>
      </c>
      <c r="K313" s="6" t="str">
        <f t="shared" si="46"/>
        <v/>
      </c>
      <c r="M313" s="6" t="str">
        <f t="shared" si="47"/>
        <v/>
      </c>
      <c r="R313" t="str">
        <f>IF(A313="","",'Diesel Hybrid Vehicles'!E313)</f>
        <v/>
      </c>
      <c r="S313" s="6" t="str">
        <f t="shared" si="49"/>
        <v/>
      </c>
      <c r="T313" s="12" t="str">
        <f t="shared" si="50"/>
        <v/>
      </c>
      <c r="U313" t="str">
        <f t="shared" si="51"/>
        <v/>
      </c>
    </row>
    <row r="314" spans="1:21" x14ac:dyDescent="0.3">
      <c r="A314" t="str">
        <f>IF(A313&gt;Assumptions!$B$7,"",'Emission Assumption Summary'!A313+1)</f>
        <v/>
      </c>
      <c r="E314" s="6" t="str">
        <f t="shared" si="44"/>
        <v/>
      </c>
      <c r="F314" s="12" t="str">
        <f>IF(A314="","",'Ethanol Vehicles'!E314)</f>
        <v/>
      </c>
      <c r="K314" s="6" t="str">
        <f t="shared" si="46"/>
        <v/>
      </c>
      <c r="M314" s="6" t="str">
        <f t="shared" si="47"/>
        <v/>
      </c>
      <c r="R314" t="str">
        <f>IF(A314="","",'Diesel Hybrid Vehicles'!E314)</f>
        <v/>
      </c>
      <c r="S314" s="6" t="str">
        <f t="shared" si="49"/>
        <v/>
      </c>
      <c r="T314" s="12" t="str">
        <f t="shared" si="50"/>
        <v/>
      </c>
      <c r="U314" t="str">
        <f t="shared" si="51"/>
        <v/>
      </c>
    </row>
    <row r="315" spans="1:21" x14ac:dyDescent="0.3">
      <c r="A315" t="str">
        <f>IF(A314&gt;Assumptions!$B$7,"",'Emission Assumption Summary'!A314+1)</f>
        <v/>
      </c>
      <c r="E315" s="6" t="str">
        <f t="shared" si="44"/>
        <v/>
      </c>
      <c r="F315" s="12" t="str">
        <f>IF(A315="","",'Ethanol Vehicles'!E315)</f>
        <v/>
      </c>
      <c r="K315" s="6" t="str">
        <f t="shared" si="46"/>
        <v/>
      </c>
      <c r="M315" s="6" t="str">
        <f t="shared" si="47"/>
        <v/>
      </c>
      <c r="R315" t="str">
        <f>IF(A315="","",'Diesel Hybrid Vehicles'!E315)</f>
        <v/>
      </c>
      <c r="S315" s="6" t="str">
        <f t="shared" si="49"/>
        <v/>
      </c>
      <c r="T315" s="12" t="str">
        <f t="shared" si="50"/>
        <v/>
      </c>
      <c r="U315" t="str">
        <f t="shared" si="51"/>
        <v/>
      </c>
    </row>
    <row r="316" spans="1:21" x14ac:dyDescent="0.3">
      <c r="A316" t="str">
        <f>IF(A315&gt;Assumptions!$B$7,"",'Emission Assumption Summary'!A315+1)</f>
        <v/>
      </c>
      <c r="E316" s="6" t="str">
        <f t="shared" si="44"/>
        <v/>
      </c>
      <c r="F316" s="12" t="str">
        <f>IF(A316="","",'Ethanol Vehicles'!E316)</f>
        <v/>
      </c>
      <c r="K316" s="6" t="str">
        <f t="shared" si="46"/>
        <v/>
      </c>
      <c r="M316" s="6" t="str">
        <f t="shared" si="47"/>
        <v/>
      </c>
      <c r="R316" t="str">
        <f>IF(A316="","",'Diesel Hybrid Vehicles'!E316)</f>
        <v/>
      </c>
      <c r="S316" s="6" t="str">
        <f t="shared" si="49"/>
        <v/>
      </c>
      <c r="T316" s="12" t="str">
        <f t="shared" si="50"/>
        <v/>
      </c>
      <c r="U316" t="str">
        <f t="shared" si="51"/>
        <v/>
      </c>
    </row>
    <row r="317" spans="1:21" x14ac:dyDescent="0.3">
      <c r="A317" t="str">
        <f>IF(A316&gt;Assumptions!$B$7,"",'Emission Assumption Summary'!A316+1)</f>
        <v/>
      </c>
      <c r="E317" s="6" t="str">
        <f t="shared" si="44"/>
        <v/>
      </c>
      <c r="F317" s="12" t="str">
        <f>IF(A317="","",'Ethanol Vehicles'!E317)</f>
        <v/>
      </c>
      <c r="K317" s="6" t="str">
        <f t="shared" si="46"/>
        <v/>
      </c>
      <c r="M317" s="6" t="str">
        <f t="shared" si="47"/>
        <v/>
      </c>
      <c r="R317" t="str">
        <f>IF(A317="","",'Diesel Hybrid Vehicles'!E317)</f>
        <v/>
      </c>
      <c r="S317" s="6" t="str">
        <f t="shared" si="49"/>
        <v/>
      </c>
      <c r="T317" s="12" t="str">
        <f t="shared" si="50"/>
        <v/>
      </c>
      <c r="U317" t="str">
        <f t="shared" si="51"/>
        <v/>
      </c>
    </row>
    <row r="318" spans="1:21" x14ac:dyDescent="0.3">
      <c r="A318" t="str">
        <f>IF(A317&gt;Assumptions!$B$7,"",'Emission Assumption Summary'!A317+1)</f>
        <v/>
      </c>
      <c r="E318" s="6" t="str">
        <f t="shared" si="44"/>
        <v/>
      </c>
      <c r="F318" s="12" t="str">
        <f>IF(A318="","",'Ethanol Vehicles'!E318)</f>
        <v/>
      </c>
      <c r="K318" s="6" t="str">
        <f t="shared" si="46"/>
        <v/>
      </c>
      <c r="M318" s="6" t="str">
        <f t="shared" si="47"/>
        <v/>
      </c>
      <c r="R318" t="str">
        <f>IF(A318="","",'Diesel Hybrid Vehicles'!E318)</f>
        <v/>
      </c>
      <c r="S318" s="6" t="str">
        <f t="shared" si="49"/>
        <v/>
      </c>
      <c r="T318" s="12" t="str">
        <f t="shared" si="50"/>
        <v/>
      </c>
      <c r="U318" t="str">
        <f t="shared" si="51"/>
        <v/>
      </c>
    </row>
    <row r="319" spans="1:21" x14ac:dyDescent="0.3">
      <c r="A319" t="str">
        <f>IF(A318&gt;Assumptions!$B$7,"",'Emission Assumption Summary'!A318+1)</f>
        <v/>
      </c>
      <c r="E319" s="6" t="str">
        <f t="shared" si="44"/>
        <v/>
      </c>
      <c r="F319" s="12" t="str">
        <f>IF(A319="","",'Ethanol Vehicles'!E319)</f>
        <v/>
      </c>
      <c r="K319" s="6" t="str">
        <f t="shared" si="46"/>
        <v/>
      </c>
      <c r="M319" s="6" t="str">
        <f t="shared" si="47"/>
        <v/>
      </c>
      <c r="R319" t="str">
        <f>IF(A319="","",'Diesel Hybrid Vehicles'!E319)</f>
        <v/>
      </c>
      <c r="S319" s="6" t="str">
        <f t="shared" si="49"/>
        <v/>
      </c>
      <c r="T319" s="12" t="str">
        <f t="shared" si="50"/>
        <v/>
      </c>
      <c r="U319" t="str">
        <f t="shared" si="51"/>
        <v/>
      </c>
    </row>
    <row r="320" spans="1:21" x14ac:dyDescent="0.3">
      <c r="A320" t="str">
        <f>IF(A319&gt;Assumptions!$B$7,"",'Emission Assumption Summary'!A319+1)</f>
        <v/>
      </c>
      <c r="E320" s="6" t="str">
        <f t="shared" si="44"/>
        <v/>
      </c>
      <c r="F320" s="12" t="str">
        <f>IF(A320="","",'Ethanol Vehicles'!E320)</f>
        <v/>
      </c>
      <c r="K320" s="6" t="str">
        <f t="shared" si="46"/>
        <v/>
      </c>
      <c r="M320" s="6" t="str">
        <f t="shared" si="47"/>
        <v/>
      </c>
      <c r="R320" t="str">
        <f>IF(A320="","",'Diesel Hybrid Vehicles'!E320)</f>
        <v/>
      </c>
      <c r="S320" s="6" t="str">
        <f t="shared" si="49"/>
        <v/>
      </c>
      <c r="T320" s="12" t="str">
        <f t="shared" si="50"/>
        <v/>
      </c>
      <c r="U320" t="str">
        <f t="shared" si="51"/>
        <v/>
      </c>
    </row>
    <row r="321" spans="1:21" x14ac:dyDescent="0.3">
      <c r="A321" t="str">
        <f>IF(A320&gt;Assumptions!$B$7,"",'Emission Assumption Summary'!A320+1)</f>
        <v/>
      </c>
      <c r="E321" s="6" t="str">
        <f t="shared" si="44"/>
        <v/>
      </c>
      <c r="F321" s="12" t="str">
        <f>IF(A321="","",'Ethanol Vehicles'!E321)</f>
        <v/>
      </c>
      <c r="K321" s="6" t="str">
        <f t="shared" si="46"/>
        <v/>
      </c>
      <c r="M321" s="6" t="str">
        <f t="shared" si="47"/>
        <v/>
      </c>
      <c r="R321" t="str">
        <f>IF(A321="","",'Diesel Hybrid Vehicles'!E321)</f>
        <v/>
      </c>
      <c r="S321" s="6" t="str">
        <f t="shared" si="49"/>
        <v/>
      </c>
      <c r="T321" s="12" t="str">
        <f t="shared" si="50"/>
        <v/>
      </c>
      <c r="U321" t="str">
        <f t="shared" si="51"/>
        <v/>
      </c>
    </row>
    <row r="322" spans="1:21" x14ac:dyDescent="0.3">
      <c r="A322" t="str">
        <f>IF(A321&gt;Assumptions!$B$7,"",'Emission Assumption Summary'!A321+1)</f>
        <v/>
      </c>
      <c r="E322" s="6" t="str">
        <f t="shared" si="44"/>
        <v/>
      </c>
      <c r="F322" s="12" t="str">
        <f>IF(A322="","",'Ethanol Vehicles'!E322)</f>
        <v/>
      </c>
      <c r="K322" s="6" t="str">
        <f t="shared" si="46"/>
        <v/>
      </c>
      <c r="M322" s="6" t="str">
        <f t="shared" si="47"/>
        <v/>
      </c>
      <c r="R322" t="str">
        <f>IF(A322="","",'Diesel Hybrid Vehicles'!E322)</f>
        <v/>
      </c>
      <c r="S322" s="6" t="str">
        <f t="shared" si="49"/>
        <v/>
      </c>
      <c r="T322" s="12" t="str">
        <f t="shared" si="50"/>
        <v/>
      </c>
      <c r="U322" t="str">
        <f t="shared" si="51"/>
        <v/>
      </c>
    </row>
    <row r="323" spans="1:21" x14ac:dyDescent="0.3">
      <c r="A323" t="str">
        <f>IF(A322&gt;Assumptions!$B$7,"",'Emission Assumption Summary'!A322+1)</f>
        <v/>
      </c>
      <c r="E323" s="6" t="str">
        <f t="shared" ref="E323:E330" si="52">IF(A323="","",D323/T323)</f>
        <v/>
      </c>
      <c r="F323" s="12" t="str">
        <f>IF(A323="","",'Ethanol Vehicles'!E323)</f>
        <v/>
      </c>
      <c r="K323" s="6" t="str">
        <f t="shared" ref="K323:K330" si="53">IF(A323="","",J323/T323)</f>
        <v/>
      </c>
      <c r="M323" s="6" t="str">
        <f t="shared" ref="M323:M328" si="54">IF(A323="","",L323/T323)</f>
        <v/>
      </c>
      <c r="R323" t="str">
        <f>IF(A323="","",'Diesel Hybrid Vehicles'!E323)</f>
        <v/>
      </c>
      <c r="S323" s="6" t="str">
        <f t="shared" ref="S323:S326" si="55">IF(A323="","",R323/T323)</f>
        <v/>
      </c>
      <c r="T323" s="12" t="str">
        <f t="shared" ref="T323:T335" si="56">IF(A323="","",R323+P323+N323+L323+J323+H323+F323+D323+B323)</f>
        <v/>
      </c>
      <c r="U323" t="str">
        <f t="shared" ref="U323:U336" si="57">IF(T324="",T323,"")</f>
        <v/>
      </c>
    </row>
    <row r="324" spans="1:21" x14ac:dyDescent="0.3">
      <c r="A324" t="str">
        <f>IF(A323&gt;Assumptions!$B$7,"",'Emission Assumption Summary'!A323+1)</f>
        <v/>
      </c>
      <c r="E324" s="6" t="str">
        <f t="shared" si="52"/>
        <v/>
      </c>
      <c r="F324" s="12" t="str">
        <f>IF(A324="","",'Ethanol Vehicles'!E324)</f>
        <v/>
      </c>
      <c r="K324" s="6" t="str">
        <f t="shared" si="53"/>
        <v/>
      </c>
      <c r="M324" s="6" t="str">
        <f t="shared" si="54"/>
        <v/>
      </c>
      <c r="R324" t="str">
        <f>IF(A324="","",'Diesel Hybrid Vehicles'!E324)</f>
        <v/>
      </c>
      <c r="S324" s="6" t="str">
        <f t="shared" si="55"/>
        <v/>
      </c>
      <c r="T324" s="12" t="str">
        <f t="shared" si="56"/>
        <v/>
      </c>
      <c r="U324" t="str">
        <f t="shared" si="57"/>
        <v/>
      </c>
    </row>
    <row r="325" spans="1:21" x14ac:dyDescent="0.3">
      <c r="A325" t="str">
        <f>IF(A324&gt;Assumptions!$B$7,"",'Emission Assumption Summary'!A324+1)</f>
        <v/>
      </c>
      <c r="E325" s="6" t="str">
        <f t="shared" si="52"/>
        <v/>
      </c>
      <c r="F325" s="12" t="str">
        <f>IF(A325="","",'Ethanol Vehicles'!E325)</f>
        <v/>
      </c>
      <c r="K325" s="6" t="str">
        <f t="shared" si="53"/>
        <v/>
      </c>
      <c r="M325" s="6" t="str">
        <f t="shared" si="54"/>
        <v/>
      </c>
      <c r="R325" t="str">
        <f>IF(A325="","",'Diesel Hybrid Vehicles'!E325)</f>
        <v/>
      </c>
      <c r="S325" s="6" t="str">
        <f t="shared" si="55"/>
        <v/>
      </c>
      <c r="T325" s="12" t="str">
        <f t="shared" si="56"/>
        <v/>
      </c>
      <c r="U325" t="str">
        <f t="shared" si="57"/>
        <v/>
      </c>
    </row>
    <row r="326" spans="1:21" x14ac:dyDescent="0.3">
      <c r="A326" t="str">
        <f>IF(A325&gt;Assumptions!$B$7,"",'Emission Assumption Summary'!A325+1)</f>
        <v/>
      </c>
      <c r="E326" s="6" t="str">
        <f t="shared" si="52"/>
        <v/>
      </c>
      <c r="F326" s="12" t="str">
        <f>IF(A326="","",'Ethanol Vehicles'!E326)</f>
        <v/>
      </c>
      <c r="K326" s="6" t="str">
        <f t="shared" si="53"/>
        <v/>
      </c>
      <c r="M326" s="6" t="str">
        <f t="shared" si="54"/>
        <v/>
      </c>
      <c r="R326" t="str">
        <f>IF(A326="","",'Diesel Hybrid Vehicles'!E326)</f>
        <v/>
      </c>
      <c r="S326" s="6" t="str">
        <f t="shared" si="55"/>
        <v/>
      </c>
      <c r="T326" s="12" t="str">
        <f t="shared" si="56"/>
        <v/>
      </c>
      <c r="U326" t="str">
        <f t="shared" si="57"/>
        <v/>
      </c>
    </row>
    <row r="327" spans="1:21" x14ac:dyDescent="0.3">
      <c r="A327" t="str">
        <f>IF(A326&gt;Assumptions!$B$7,"",'Emission Assumption Summary'!A326+1)</f>
        <v/>
      </c>
      <c r="E327" s="6" t="str">
        <f t="shared" si="52"/>
        <v/>
      </c>
      <c r="F327" s="12" t="str">
        <f>IF(A327="","",'Ethanol Vehicles'!E327)</f>
        <v/>
      </c>
      <c r="K327" s="6" t="str">
        <f t="shared" si="53"/>
        <v/>
      </c>
      <c r="M327" s="6" t="str">
        <f t="shared" si="54"/>
        <v/>
      </c>
      <c r="R327" t="str">
        <f>IF(A327="","",'Diesel Hybrid Vehicles'!E327)</f>
        <v/>
      </c>
      <c r="T327" s="12" t="str">
        <f t="shared" si="56"/>
        <v/>
      </c>
      <c r="U327" t="str">
        <f t="shared" si="57"/>
        <v/>
      </c>
    </row>
    <row r="328" spans="1:21" x14ac:dyDescent="0.3">
      <c r="A328" t="str">
        <f>IF(A327&gt;Assumptions!$B$7,"",'Emission Assumption Summary'!A327+1)</f>
        <v/>
      </c>
      <c r="E328" s="6" t="str">
        <f t="shared" si="52"/>
        <v/>
      </c>
      <c r="F328" s="12" t="str">
        <f>IF(A328="","",'Ethanol Vehicles'!E328)</f>
        <v/>
      </c>
      <c r="K328" s="6" t="str">
        <f t="shared" si="53"/>
        <v/>
      </c>
      <c r="M328" s="6" t="str">
        <f t="shared" si="54"/>
        <v/>
      </c>
      <c r="R328" t="str">
        <f>IF(A328="","",'Diesel Hybrid Vehicles'!E328)</f>
        <v/>
      </c>
      <c r="T328" s="12" t="str">
        <f t="shared" si="56"/>
        <v/>
      </c>
      <c r="U328" t="str">
        <f t="shared" si="57"/>
        <v/>
      </c>
    </row>
    <row r="329" spans="1:21" x14ac:dyDescent="0.3">
      <c r="A329" t="str">
        <f>IF(A328&gt;Assumptions!$B$7,"",'Emission Assumption Summary'!A328+1)</f>
        <v/>
      </c>
      <c r="E329" s="6" t="str">
        <f t="shared" si="52"/>
        <v/>
      </c>
      <c r="K329" s="6" t="str">
        <f t="shared" si="53"/>
        <v/>
      </c>
      <c r="T329" s="12" t="str">
        <f t="shared" si="56"/>
        <v/>
      </c>
      <c r="U329" t="str">
        <f t="shared" si="57"/>
        <v/>
      </c>
    </row>
    <row r="330" spans="1:21" x14ac:dyDescent="0.3">
      <c r="A330" t="str">
        <f>IF(A329&gt;Assumptions!$B$7,"",'Emission Assumption Summary'!A329+1)</f>
        <v/>
      </c>
      <c r="E330" s="6" t="str">
        <f t="shared" si="52"/>
        <v/>
      </c>
      <c r="K330" s="6" t="str">
        <f t="shared" si="53"/>
        <v/>
      </c>
      <c r="T330" s="12" t="str">
        <f t="shared" si="56"/>
        <v/>
      </c>
      <c r="U330" t="str">
        <f t="shared" si="57"/>
        <v/>
      </c>
    </row>
    <row r="331" spans="1:21" x14ac:dyDescent="0.3">
      <c r="A331" t="str">
        <f>IF(A330&gt;Assumptions!$B$7,"",'Emission Assumption Summary'!A330+1)</f>
        <v/>
      </c>
      <c r="T331" s="12" t="str">
        <f t="shared" si="56"/>
        <v/>
      </c>
      <c r="U331" t="str">
        <f t="shared" si="57"/>
        <v/>
      </c>
    </row>
    <row r="332" spans="1:21" x14ac:dyDescent="0.3">
      <c r="A332" t="str">
        <f>IF(A331&gt;Assumptions!$B$7,"",'Emission Assumption Summary'!A331+1)</f>
        <v/>
      </c>
      <c r="T332" s="12" t="str">
        <f t="shared" si="56"/>
        <v/>
      </c>
      <c r="U332" t="str">
        <f t="shared" si="57"/>
        <v/>
      </c>
    </row>
    <row r="333" spans="1:21" x14ac:dyDescent="0.3">
      <c r="A333" t="str">
        <f>IF(A332&gt;Assumptions!$B$7,"",'Emission Assumption Summary'!A332+1)</f>
        <v/>
      </c>
      <c r="T333" s="12" t="str">
        <f t="shared" si="56"/>
        <v/>
      </c>
      <c r="U333" t="str">
        <f t="shared" si="57"/>
        <v/>
      </c>
    </row>
    <row r="334" spans="1:21" x14ac:dyDescent="0.3">
      <c r="A334" t="str">
        <f>IF(A333&gt;Assumptions!$B$7,"",'Emission Assumption Summary'!A333+1)</f>
        <v/>
      </c>
      <c r="T334" s="12" t="str">
        <f t="shared" si="56"/>
        <v/>
      </c>
      <c r="U334" t="str">
        <f t="shared" si="57"/>
        <v/>
      </c>
    </row>
    <row r="335" spans="1:21" x14ac:dyDescent="0.3">
      <c r="A335" t="str">
        <f>IF(A334&gt;Assumptions!$B$7,"",'Emission Assumption Summary'!A334+1)</f>
        <v/>
      </c>
      <c r="T335" s="12" t="str">
        <f t="shared" si="56"/>
        <v/>
      </c>
      <c r="U335" t="str">
        <f t="shared" si="57"/>
        <v/>
      </c>
    </row>
    <row r="336" spans="1:21" x14ac:dyDescent="0.3">
      <c r="A336" t="str">
        <f>IF(A335&gt;Assumptions!$B$7,"",'Emission Assumption Summary'!A335+1)</f>
        <v/>
      </c>
      <c r="U336">
        <f t="shared" si="57"/>
        <v>0</v>
      </c>
    </row>
  </sheetData>
  <sheetProtection algorithmName="SHA-512" hashValue="z6uUUd0iDmwc9LW0kct5OvEf/lE1d5Y2FKOaIJvahevnb+QDh2cVOMcUF6WYqpThIlVoMbkAvcEfInaGcFg9Kw==" saltValue="B0/DrcRnt/ettGpEfnq+1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zoomScale="70" zoomScaleNormal="70" workbookViewId="0">
      <selection activeCell="D46" sqref="D46"/>
    </sheetView>
  </sheetViews>
  <sheetFormatPr defaultColWidth="9.109375" defaultRowHeight="14.4" x14ac:dyDescent="0.3"/>
  <cols>
    <col min="1" max="1" width="17.44140625" style="18" bestFit="1" customWidth="1"/>
    <col min="2" max="2" width="22.44140625" style="18" bestFit="1" customWidth="1"/>
    <col min="3" max="3" width="16.33203125" style="18" bestFit="1" customWidth="1"/>
    <col min="4" max="4" width="15.88671875" style="18" bestFit="1" customWidth="1"/>
    <col min="5" max="5" width="28.5546875" style="18" bestFit="1" customWidth="1"/>
    <col min="6" max="6" width="16.33203125" style="18" bestFit="1" customWidth="1"/>
    <col min="7" max="7" width="44.33203125" style="18" bestFit="1" customWidth="1"/>
    <col min="8" max="8" width="16.33203125" style="18" bestFit="1" customWidth="1"/>
    <col min="9" max="9" width="38.6640625" style="18" bestFit="1" customWidth="1"/>
    <col min="10" max="10" width="16.33203125" style="18" bestFit="1" customWidth="1"/>
    <col min="11" max="16384" width="9.109375" style="18"/>
  </cols>
  <sheetData>
    <row r="1" spans="1:10" x14ac:dyDescent="0.3">
      <c r="A1" s="18" t="s">
        <v>92</v>
      </c>
      <c r="B1" s="18" t="s">
        <v>94</v>
      </c>
      <c r="C1" s="18" t="s">
        <v>69</v>
      </c>
      <c r="D1" s="18" t="s">
        <v>93</v>
      </c>
      <c r="E1" s="18" t="s">
        <v>91</v>
      </c>
      <c r="F1" s="18" t="s">
        <v>69</v>
      </c>
      <c r="G1" s="18" t="s">
        <v>95</v>
      </c>
      <c r="H1" s="18" t="s">
        <v>69</v>
      </c>
      <c r="I1" s="18" t="s">
        <v>96</v>
      </c>
      <c r="J1" s="18" t="s">
        <v>69</v>
      </c>
    </row>
    <row r="2" spans="1:10" x14ac:dyDescent="0.3">
      <c r="A2" s="18">
        <f>'Emission Assumption Summary'!A2</f>
        <v>2012</v>
      </c>
      <c r="B2" s="19">
        <f>'Emission Assumption Summary'!T2</f>
        <v>70168394.220680997</v>
      </c>
      <c r="C2" s="20" t="s">
        <v>9</v>
      </c>
      <c r="D2" s="18">
        <v>2012</v>
      </c>
      <c r="E2" s="12">
        <v>70168394.220680997</v>
      </c>
      <c r="F2" s="20" t="s">
        <v>9</v>
      </c>
      <c r="G2" s="10">
        <v>70168394.220680997</v>
      </c>
      <c r="H2" s="18" t="s">
        <v>9</v>
      </c>
      <c r="I2" s="10">
        <v>70168394.220680997</v>
      </c>
      <c r="J2" s="18" t="s">
        <v>9</v>
      </c>
    </row>
    <row r="3" spans="1:10" x14ac:dyDescent="0.3">
      <c r="A3" s="18">
        <f>'Emission Assumption Summary'!A3</f>
        <v>2013</v>
      </c>
      <c r="B3" s="19">
        <f>'Emission Assumption Summary'!T3</f>
        <v>70087630.003011301</v>
      </c>
      <c r="C3" s="20">
        <f>IF(B3="","",(B3-B2)/B2)</f>
        <v>-1.1510056424505104E-3</v>
      </c>
      <c r="D3" s="18">
        <f>D2+1</f>
        <v>2013</v>
      </c>
      <c r="E3" s="12">
        <v>70087630.003011301</v>
      </c>
      <c r="F3" s="20">
        <f>IF(E3="","",(E3-E2)/E2)</f>
        <v>-1.1510056424505104E-3</v>
      </c>
      <c r="G3" s="10">
        <v>69352493.571157038</v>
      </c>
      <c r="H3" s="20">
        <f>IF(G3="","",(G3-G2)/G2)</f>
        <v>-1.1627751476796445E-2</v>
      </c>
      <c r="I3" s="10">
        <v>69239274.058572665</v>
      </c>
      <c r="J3" s="20">
        <f>IF(I3="","",(I3-I2)/I2)</f>
        <v>-1.3241291502071866E-2</v>
      </c>
    </row>
    <row r="4" spans="1:10" x14ac:dyDescent="0.3">
      <c r="A4" s="18">
        <f>'Emission Assumption Summary'!A4</f>
        <v>2014</v>
      </c>
      <c r="B4" s="19">
        <f>'Emission Assumption Summary'!T4</f>
        <v>69690157.082367986</v>
      </c>
      <c r="C4" s="20">
        <f t="shared" ref="C4:C67" si="0">IF(B4="","",(B4-B3)/B3)</f>
        <v>-5.6710851918696263E-3</v>
      </c>
      <c r="D4" s="18">
        <f t="shared" ref="D4:D40" si="1">D3+1</f>
        <v>2014</v>
      </c>
      <c r="E4" s="12">
        <v>69690157.082367986</v>
      </c>
      <c r="F4" s="20">
        <f t="shared" ref="F4:F46" si="2">IF(E4="","",(E4-E3)/E3)</f>
        <v>-5.6710851918696263E-3</v>
      </c>
      <c r="G4" s="10">
        <v>68235889.245840505</v>
      </c>
      <c r="H4" s="20">
        <f>IF(G4="","",(G4-G3)/G3)</f>
        <v>-1.6100420732109298E-2</v>
      </c>
      <c r="I4" s="10">
        <v>68007689.910443962</v>
      </c>
      <c r="J4" s="20">
        <f t="shared" ref="J4:J53" si="3">IF(I4="","",(I4-I3)/I3)</f>
        <v>-1.7787363672918492E-2</v>
      </c>
    </row>
    <row r="5" spans="1:10" x14ac:dyDescent="0.3">
      <c r="A5" s="18">
        <f>'Emission Assumption Summary'!A5</f>
        <v>2015</v>
      </c>
      <c r="B5" s="19">
        <f>'Emission Assumption Summary'!T5</f>
        <v>69294932.929384768</v>
      </c>
      <c r="C5" s="20">
        <f t="shared" si="0"/>
        <v>-5.6711617469321568E-3</v>
      </c>
      <c r="D5" s="18">
        <f t="shared" si="1"/>
        <v>2015</v>
      </c>
      <c r="E5" s="12">
        <v>69294932.929384768</v>
      </c>
      <c r="F5" s="20">
        <f t="shared" si="2"/>
        <v>-5.6711617469321568E-3</v>
      </c>
      <c r="G5" s="10">
        <v>67137257.550941616</v>
      </c>
      <c r="H5" s="20">
        <f t="shared" ref="H5:H59" si="4">IF(G5="","",(G5-G4)/G4)</f>
        <v>-1.6100496484199603E-2</v>
      </c>
      <c r="I5" s="10">
        <v>66792218.666350707</v>
      </c>
      <c r="J5" s="20">
        <f t="shared" si="3"/>
        <v>-1.7872555966742136E-2</v>
      </c>
    </row>
    <row r="6" spans="1:10" x14ac:dyDescent="0.3">
      <c r="A6" s="18">
        <f>'Emission Assumption Summary'!A6</f>
        <v>2016</v>
      </c>
      <c r="B6" s="19">
        <f>'Emission Assumption Summary'!T6</f>
        <v>68901944.86160022</v>
      </c>
      <c r="C6" s="20">
        <f t="shared" si="0"/>
        <v>-5.6712381579909115E-3</v>
      </c>
      <c r="D6" s="18">
        <f t="shared" si="1"/>
        <v>2016</v>
      </c>
      <c r="E6" s="12">
        <v>68901944.86160022</v>
      </c>
      <c r="F6" s="20">
        <f t="shared" si="2"/>
        <v>-5.6712381579909115E-3</v>
      </c>
      <c r="G6" s="10">
        <v>66056309.295562886</v>
      </c>
      <c r="H6" s="20">
        <f t="shared" si="4"/>
        <v>-1.6100572093796672E-2</v>
      </c>
      <c r="I6" s="10">
        <v>65592468.778133646</v>
      </c>
      <c r="J6" s="20">
        <f t="shared" si="3"/>
        <v>-1.7962420056896307E-2</v>
      </c>
    </row>
    <row r="7" spans="1:10" x14ac:dyDescent="0.3">
      <c r="A7" s="18">
        <f>'Emission Assumption Summary'!A7</f>
        <v>2017</v>
      </c>
      <c r="B7" s="19">
        <f>'Emission Assumption Summary'!T7</f>
        <v>68511180.267773449</v>
      </c>
      <c r="C7" s="20">
        <f t="shared" si="0"/>
        <v>-5.6713144253283335E-3</v>
      </c>
      <c r="D7" s="18">
        <f t="shared" si="1"/>
        <v>2017</v>
      </c>
      <c r="E7" s="12">
        <v>68511180.267773449</v>
      </c>
      <c r="F7" s="20">
        <f t="shared" si="2"/>
        <v>-5.6713144253283335E-3</v>
      </c>
      <c r="G7" s="10">
        <v>64992759.940402746</v>
      </c>
      <c r="H7" s="20">
        <f t="shared" si="4"/>
        <v>-1.6100647561179744E-2</v>
      </c>
      <c r="I7" s="10">
        <v>64408050.281752884</v>
      </c>
      <c r="J7" s="20">
        <f t="shared" si="3"/>
        <v>-1.8057233070263811E-2</v>
      </c>
    </row>
    <row r="8" spans="1:10" x14ac:dyDescent="0.3">
      <c r="A8" s="18">
        <f>'Emission Assumption Summary'!A8</f>
        <v>2018</v>
      </c>
      <c r="B8" s="19">
        <f>'Emission Assumption Summary'!T8</f>
        <v>68122626.607486457</v>
      </c>
      <c r="C8" s="20">
        <f t="shared" si="0"/>
        <v>-5.6713905492263451E-3</v>
      </c>
      <c r="D8" s="18">
        <f t="shared" si="1"/>
        <v>2018</v>
      </c>
      <c r="E8" s="12">
        <v>68122626.607486457</v>
      </c>
      <c r="F8" s="20">
        <f t="shared" si="2"/>
        <v>-5.6713905492263451E-3</v>
      </c>
      <c r="G8" s="10">
        <v>63946329.522965178</v>
      </c>
      <c r="H8" s="20">
        <f t="shared" si="4"/>
        <v>-1.6100722886628099E-2</v>
      </c>
      <c r="I8" s="10">
        <v>63238574.591223724</v>
      </c>
      <c r="J8" s="20">
        <f t="shared" si="3"/>
        <v>-1.8157290671170626E-2</v>
      </c>
    </row>
    <row r="9" spans="1:10" x14ac:dyDescent="0.3">
      <c r="A9" s="18">
        <f>'Emission Assumption Summary'!A9</f>
        <v>2019</v>
      </c>
      <c r="B9" s="19">
        <f>'Emission Assumption Summary'!T9</f>
        <v>67736271.410748705</v>
      </c>
      <c r="C9" s="20">
        <f t="shared" si="0"/>
        <v>-5.6714665299663035E-3</v>
      </c>
      <c r="D9" s="18">
        <f t="shared" si="1"/>
        <v>2019</v>
      </c>
      <c r="E9" s="12">
        <v>67736271.410748705</v>
      </c>
      <c r="F9" s="20">
        <f t="shared" si="2"/>
        <v>-5.6714665299663035E-3</v>
      </c>
      <c r="G9" s="10">
        <v>62916742.583971381</v>
      </c>
      <c r="H9" s="20">
        <f t="shared" si="4"/>
        <v>-1.6100798070419961E-2</v>
      </c>
      <c r="I9" s="10">
        <v>62083654.288634539</v>
      </c>
      <c r="J9" s="20">
        <f t="shared" si="3"/>
        <v>-1.8262908518331244E-2</v>
      </c>
    </row>
    <row r="10" spans="1:10" x14ac:dyDescent="0.3">
      <c r="A10" s="18">
        <f>'Emission Assumption Summary'!A10</f>
        <v>2020</v>
      </c>
      <c r="B10" s="19">
        <f>'Emission Assumption Summary'!T10</f>
        <v>67352102.27760382</v>
      </c>
      <c r="C10" s="20">
        <f t="shared" si="0"/>
        <v>-5.6715423678298828E-3</v>
      </c>
      <c r="D10" s="18">
        <f t="shared" si="1"/>
        <v>2020</v>
      </c>
      <c r="E10" s="12">
        <v>67352102.27760382</v>
      </c>
      <c r="F10" s="20">
        <f t="shared" si="2"/>
        <v>-5.6715423678298828E-3</v>
      </c>
      <c r="G10" s="10">
        <v>61903728.094954029</v>
      </c>
      <c r="H10" s="20">
        <f t="shared" si="4"/>
        <v>-1.6100873112833838E-2</v>
      </c>
      <c r="I10" s="10">
        <v>60942902.910003342</v>
      </c>
      <c r="J10" s="20">
        <f t="shared" si="3"/>
        <v>-1.8374423859260983E-2</v>
      </c>
    </row>
    <row r="11" spans="1:10" x14ac:dyDescent="0.3">
      <c r="A11" s="18">
        <f>'Emission Assumption Summary'!A11</f>
        <v>2021</v>
      </c>
      <c r="B11" s="19">
        <f>'Emission Assumption Summary'!T11</f>
        <v>66970106.877738684</v>
      </c>
      <c r="C11" s="20">
        <f t="shared" si="0"/>
        <v>-5.6716180630958287E-3</v>
      </c>
      <c r="D11" s="18">
        <f t="shared" si="1"/>
        <v>2021</v>
      </c>
      <c r="E11" s="12">
        <v>66970106.877738684</v>
      </c>
      <c r="F11" s="20">
        <f t="shared" si="2"/>
        <v>-5.6716180630958287E-3</v>
      </c>
      <c r="G11" s="10">
        <v>60907019.387015343</v>
      </c>
      <c r="H11" s="20">
        <f t="shared" si="4"/>
        <v>-1.6100948014146032E-2</v>
      </c>
      <c r="I11" s="10">
        <v>59812361.635265291</v>
      </c>
      <c r="J11" s="20">
        <f t="shared" si="3"/>
        <v>-1.8550827426247869E-2</v>
      </c>
    </row>
    <row r="12" spans="1:10" x14ac:dyDescent="0.3">
      <c r="A12" s="18">
        <f>'Emission Assumption Summary'!A12</f>
        <v>2022</v>
      </c>
      <c r="B12" s="19">
        <f>'Emission Assumption Summary'!T12</f>
        <v>66590272.950094357</v>
      </c>
      <c r="C12" s="20">
        <f t="shared" si="0"/>
        <v>-5.6716936160450815E-3</v>
      </c>
      <c r="D12" s="18">
        <f t="shared" si="1"/>
        <v>2022</v>
      </c>
      <c r="E12" s="12">
        <v>66590272.950094357</v>
      </c>
      <c r="F12" s="20">
        <f t="shared" si="2"/>
        <v>-5.6716936160450815E-3</v>
      </c>
      <c r="G12" s="10">
        <v>59926354.080729939</v>
      </c>
      <c r="H12" s="20">
        <f t="shared" si="4"/>
        <v>-1.6101022774633919E-2</v>
      </c>
      <c r="I12" s="10">
        <v>58695170.873784401</v>
      </c>
      <c r="J12" s="20">
        <f t="shared" si="3"/>
        <v>-1.8678258656521531E-2</v>
      </c>
    </row>
    <row r="13" spans="1:10" x14ac:dyDescent="0.3">
      <c r="A13" s="18">
        <f>'Emission Assumption Summary'!A13</f>
        <v>2023</v>
      </c>
      <c r="B13" s="19">
        <f>'Emission Assumption Summary'!T13</f>
        <v>66212588.302479431</v>
      </c>
      <c r="C13" s="20">
        <f t="shared" si="0"/>
        <v>-5.6717690269565257E-3</v>
      </c>
      <c r="D13" s="18">
        <f t="shared" si="1"/>
        <v>2023</v>
      </c>
      <c r="E13" s="12">
        <v>66212588.302479431</v>
      </c>
      <c r="F13" s="20">
        <f t="shared" si="2"/>
        <v>-5.6717690269565257E-3</v>
      </c>
      <c r="G13" s="10">
        <v>58961474.017174385</v>
      </c>
      <c r="H13" s="20">
        <f t="shared" si="4"/>
        <v>-1.6101097394573896E-2</v>
      </c>
      <c r="I13" s="10">
        <v>57590943.066224381</v>
      </c>
      <c r="J13" s="20">
        <f t="shared" si="3"/>
        <v>-1.8812924319353354E-2</v>
      </c>
    </row>
    <row r="14" spans="1:10" x14ac:dyDescent="0.3">
      <c r="A14" s="18">
        <f>'Emission Assumption Summary'!A14</f>
        <v>2024</v>
      </c>
      <c r="B14" s="19">
        <f>'Emission Assumption Summary'!T14</f>
        <v>65837040.811185524</v>
      </c>
      <c r="C14" s="20">
        <f t="shared" si="0"/>
        <v>-5.6718442961071229E-3</v>
      </c>
      <c r="D14" s="18">
        <f t="shared" si="1"/>
        <v>2024</v>
      </c>
      <c r="E14" s="12">
        <v>65837040.811185524</v>
      </c>
      <c r="F14" s="20">
        <f t="shared" si="2"/>
        <v>-5.6718442961071229E-3</v>
      </c>
      <c r="G14" s="10">
        <v>58012125.190065317</v>
      </c>
      <c r="H14" s="20">
        <f t="shared" si="4"/>
        <v>-1.6101171874240133E-2</v>
      </c>
      <c r="I14" s="10">
        <v>56499290.642360307</v>
      </c>
      <c r="J14" s="20">
        <f t="shared" si="3"/>
        <v>-1.8955279523878821E-2</v>
      </c>
    </row>
    <row r="15" spans="1:10" x14ac:dyDescent="0.3">
      <c r="A15" s="18">
        <f>'Emission Assumption Summary'!A15</f>
        <v>2025</v>
      </c>
      <c r="B15" s="19">
        <f>'Emission Assumption Summary'!T15</f>
        <v>65463618.420604572</v>
      </c>
      <c r="C15" s="20">
        <f t="shared" si="0"/>
        <v>-5.671919423776847E-3</v>
      </c>
      <c r="D15" s="18">
        <f t="shared" si="1"/>
        <v>2025</v>
      </c>
      <c r="E15" s="12">
        <v>65463618.420604572</v>
      </c>
      <c r="F15" s="20">
        <f t="shared" si="2"/>
        <v>-5.671919423776847E-3</v>
      </c>
      <c r="G15" s="10">
        <v>57078057.678987928</v>
      </c>
      <c r="H15" s="20">
        <f t="shared" si="4"/>
        <v>-1.6101246213909605E-2</v>
      </c>
      <c r="I15" s="10">
        <v>55419825.779837683</v>
      </c>
      <c r="J15" s="20">
        <f t="shared" si="3"/>
        <v>-1.9105812661536256E-2</v>
      </c>
    </row>
    <row r="16" spans="1:10" x14ac:dyDescent="0.3">
      <c r="A16" s="18">
        <f>'Emission Assumption Summary'!A16</f>
        <v>2026</v>
      </c>
      <c r="B16" s="19">
        <f>'Emission Assumption Summary'!T16</f>
        <v>65092309.1428487</v>
      </c>
      <c r="C16" s="20">
        <f t="shared" si="0"/>
        <v>-5.671994410241802E-3</v>
      </c>
      <c r="D16" s="18">
        <f t="shared" si="1"/>
        <v>2026</v>
      </c>
      <c r="E16" s="12">
        <v>65092309.1428487</v>
      </c>
      <c r="F16" s="20">
        <f t="shared" si="2"/>
        <v>-5.671994410241802E-3</v>
      </c>
      <c r="G16" s="10">
        <v>56159025.583698049</v>
      </c>
      <c r="H16" s="20">
        <f t="shared" si="4"/>
        <v>-1.6101320413854949E-2</v>
      </c>
      <c r="I16" s="10">
        <v>54352160.157024585</v>
      </c>
      <c r="J16" s="20">
        <f t="shared" si="3"/>
        <v>-1.9265048343070145E-2</v>
      </c>
    </row>
    <row r="17" spans="1:10" x14ac:dyDescent="0.3">
      <c r="A17" s="18">
        <f>'Emission Assumption Summary'!A17</f>
        <v>2027</v>
      </c>
      <c r="B17" s="19">
        <f>'Emission Assumption Summary'!T17</f>
        <v>64723101.057371877</v>
      </c>
      <c r="C17" s="20">
        <f t="shared" si="0"/>
        <v>-5.6720692557791341E-3</v>
      </c>
      <c r="D17" s="18">
        <f t="shared" si="1"/>
        <v>2027</v>
      </c>
      <c r="E17" s="12">
        <v>64723101.057371877</v>
      </c>
      <c r="F17" s="20">
        <f t="shared" si="2"/>
        <v>-5.6720692557791341E-3</v>
      </c>
      <c r="G17" s="10">
        <v>55254786.959479757</v>
      </c>
      <c r="H17" s="20">
        <f t="shared" si="4"/>
        <v>-1.6101394474351004E-2</v>
      </c>
      <c r="I17" s="10">
        <v>53295904.699632652</v>
      </c>
      <c r="J17" s="20">
        <f t="shared" si="3"/>
        <v>-1.9433550650800029E-2</v>
      </c>
    </row>
    <row r="18" spans="1:10" x14ac:dyDescent="0.3">
      <c r="A18" s="18">
        <f>'Emission Assumption Summary'!A18</f>
        <v>2028</v>
      </c>
      <c r="B18" s="19">
        <f>'Emission Assumption Summary'!T18</f>
        <v>64355982.310593836</v>
      </c>
      <c r="C18" s="20">
        <f t="shared" si="0"/>
        <v>-5.6721439606643624E-3</v>
      </c>
      <c r="D18" s="18">
        <f t="shared" si="1"/>
        <v>2028</v>
      </c>
      <c r="E18" s="12">
        <v>64355982.310593836</v>
      </c>
      <c r="F18" s="20">
        <f t="shared" si="2"/>
        <v>-5.6721439606643624E-3</v>
      </c>
      <c r="G18" s="10">
        <v>54365103.7535422</v>
      </c>
      <c r="H18" s="20">
        <f t="shared" si="4"/>
        <v>-1.6101468395670268E-2</v>
      </c>
      <c r="I18" s="10">
        <v>52250669.320769705</v>
      </c>
      <c r="J18" s="20">
        <f t="shared" si="3"/>
        <v>-1.9611926746599569E-2</v>
      </c>
    </row>
    <row r="19" spans="1:10" x14ac:dyDescent="0.3">
      <c r="A19" s="18">
        <f>'Emission Assumption Summary'!A19</f>
        <v>2029</v>
      </c>
      <c r="B19" s="19">
        <f>'Emission Assumption Summary'!T19</f>
        <v>63990941.115525939</v>
      </c>
      <c r="C19" s="20">
        <f t="shared" si="0"/>
        <v>-5.6722185251736404E-3</v>
      </c>
      <c r="D19" s="18">
        <f t="shared" si="1"/>
        <v>2029</v>
      </c>
      <c r="E19" s="12">
        <v>63990941.115525939</v>
      </c>
      <c r="F19" s="20">
        <f t="shared" si="2"/>
        <v>-5.6722185251736404E-3</v>
      </c>
      <c r="G19" s="10">
        <v>53489741.74243851</v>
      </c>
      <c r="H19" s="20">
        <f t="shared" si="4"/>
        <v>-1.6101542178086153E-2</v>
      </c>
      <c r="I19" s="10">
        <v>51216062.654072404</v>
      </c>
      <c r="J19" s="20">
        <f t="shared" si="3"/>
        <v>-1.9800830882104003E-2</v>
      </c>
    </row>
    <row r="20" spans="1:10" x14ac:dyDescent="0.3">
      <c r="A20" s="18">
        <f>'Emission Assumption Summary'!A20</f>
        <v>2030</v>
      </c>
      <c r="B20" s="19">
        <f>'Emission Assumption Summary'!T20</f>
        <v>63627965.751399241</v>
      </c>
      <c r="C20" s="20">
        <f t="shared" si="0"/>
        <v>-5.6722929495817264E-3</v>
      </c>
      <c r="D20" s="18">
        <f t="shared" si="1"/>
        <v>2030</v>
      </c>
      <c r="E20" s="12">
        <v>63627965.751399241</v>
      </c>
      <c r="F20" s="20">
        <f t="shared" si="2"/>
        <v>-5.6722929495817264E-3</v>
      </c>
      <c r="G20" s="10">
        <v>52628470.470490739</v>
      </c>
      <c r="H20" s="20">
        <f t="shared" si="4"/>
        <v>-1.6101615821869687E-2</v>
      </c>
      <c r="I20" s="10">
        <v>50191691.779552415</v>
      </c>
      <c r="J20" s="20">
        <f t="shared" si="3"/>
        <v>-2.0000968864765649E-2</v>
      </c>
    </row>
    <row r="21" spans="1:10" x14ac:dyDescent="0.3">
      <c r="A21" s="18">
        <f>'Emission Assumption Summary'!A21</f>
        <v>2031</v>
      </c>
      <c r="B21" s="19">
        <f>'Emission Assumption Summary'!T21</f>
        <v>63267044.563294575</v>
      </c>
      <c r="C21" s="20">
        <f t="shared" si="0"/>
        <v>-5.672367234162751E-3</v>
      </c>
      <c r="D21" s="18">
        <f t="shared" si="1"/>
        <v>2031</v>
      </c>
      <c r="E21" s="12">
        <v>63267044.563294575</v>
      </c>
      <c r="F21" s="20">
        <f t="shared" si="2"/>
        <v>-5.672367234162751E-3</v>
      </c>
      <c r="G21" s="10">
        <v>51781063.189204261</v>
      </c>
      <c r="H21" s="20">
        <f t="shared" si="4"/>
        <v>-1.6101689327293427E-2</v>
      </c>
      <c r="I21" s="10">
        <v>49171721.039521672</v>
      </c>
      <c r="J21" s="20">
        <f t="shared" si="3"/>
        <v>-2.0321505489605131E-2</v>
      </c>
    </row>
    <row r="22" spans="1:10" x14ac:dyDescent="0.3">
      <c r="A22" s="18">
        <f>'Emission Assumption Summary'!A22</f>
        <v>2032</v>
      </c>
      <c r="B22" s="19">
        <f>'Emission Assumption Summary'!T22</f>
        <v>62908165.961774655</v>
      </c>
      <c r="C22" s="20">
        <f t="shared" si="0"/>
        <v>-5.6724413791904753E-3</v>
      </c>
      <c r="D22" s="18">
        <f t="shared" si="1"/>
        <v>2032</v>
      </c>
      <c r="E22" s="12">
        <v>62908165.961774655</v>
      </c>
      <c r="F22" s="20">
        <f t="shared" si="2"/>
        <v>-5.6724413791904753E-3</v>
      </c>
      <c r="G22" s="10">
        <v>50947296.797656193</v>
      </c>
      <c r="H22" s="20">
        <f t="shared" si="4"/>
        <v>-1.6101762694627285E-2</v>
      </c>
      <c r="I22" s="10">
        <v>48161259.530912414</v>
      </c>
      <c r="J22" s="20">
        <f t="shared" si="3"/>
        <v>-2.0549646976909784E-2</v>
      </c>
    </row>
    <row r="23" spans="1:10" x14ac:dyDescent="0.3">
      <c r="A23" s="18">
        <f>'Emission Assumption Summary'!A23</f>
        <v>2033</v>
      </c>
      <c r="B23" s="19">
        <f>'Emission Assumption Summary'!T23</f>
        <v>62551318.422518216</v>
      </c>
      <c r="C23" s="20">
        <f t="shared" si="0"/>
        <v>-5.6725153849386178E-3</v>
      </c>
      <c r="D23" s="18">
        <f t="shared" si="1"/>
        <v>2033</v>
      </c>
      <c r="E23" s="12">
        <v>62551318.422518216</v>
      </c>
      <c r="F23" s="20">
        <f t="shared" si="2"/>
        <v>-5.6725153849386178E-3</v>
      </c>
      <c r="G23" s="10">
        <v>50126951.783841729</v>
      </c>
      <c r="H23" s="20">
        <f t="shared" si="4"/>
        <v>-1.6101835924142768E-2</v>
      </c>
      <c r="I23" s="10">
        <v>47159910.551512033</v>
      </c>
      <c r="J23" s="20">
        <f t="shared" si="3"/>
        <v>-2.0791586207533949E-2</v>
      </c>
    </row>
    <row r="24" spans="1:10" x14ac:dyDescent="0.3">
      <c r="A24" s="18">
        <f>'Emission Assumption Summary'!A24</f>
        <v>2034</v>
      </c>
      <c r="B24" s="19">
        <f>'Emission Assumption Summary'!T24</f>
        <v>62196490.485956252</v>
      </c>
      <c r="C24" s="20">
        <f t="shared" si="0"/>
        <v>-5.6725892516795917E-3</v>
      </c>
      <c r="D24" s="18">
        <f t="shared" si="1"/>
        <v>2034</v>
      </c>
      <c r="E24" s="12">
        <v>62196490.485956252</v>
      </c>
      <c r="F24" s="20">
        <f t="shared" si="2"/>
        <v>-5.6725892516795917E-3</v>
      </c>
      <c r="G24" s="10">
        <v>49319812.166963443</v>
      </c>
      <c r="H24" s="20">
        <f t="shared" si="4"/>
        <v>-1.6101909016108674E-2</v>
      </c>
      <c r="I24" s="10">
        <v>46167274.977921762</v>
      </c>
      <c r="J24" s="20">
        <f t="shared" si="3"/>
        <v>-2.1048292118918056E-2</v>
      </c>
    </row>
    <row r="25" spans="1:10" x14ac:dyDescent="0.3">
      <c r="A25" s="18">
        <f>'Emission Assumption Summary'!A25</f>
        <v>2035</v>
      </c>
      <c r="B25" s="19">
        <f>'Emission Assumption Summary'!T25</f>
        <v>61843670.75691022</v>
      </c>
      <c r="C25" s="20">
        <f t="shared" si="0"/>
        <v>-5.672662979685281E-3</v>
      </c>
      <c r="D25" s="18">
        <f t="shared" si="1"/>
        <v>2035</v>
      </c>
      <c r="E25" s="12">
        <v>61843670.75691022</v>
      </c>
      <c r="F25" s="20">
        <f t="shared" si="2"/>
        <v>-5.672662979685281E-3</v>
      </c>
      <c r="G25" s="10">
        <v>48525665.440648004</v>
      </c>
      <c r="H25" s="20">
        <f t="shared" si="4"/>
        <v>-1.6101981970794949E-2</v>
      </c>
      <c r="I25" s="10">
        <v>45182950.966417164</v>
      </c>
      <c r="J25" s="20">
        <f t="shared" si="3"/>
        <v>-2.1320816790146788E-2</v>
      </c>
    </row>
    <row r="26" spans="1:10" x14ac:dyDescent="0.3">
      <c r="A26" s="18">
        <f>'Emission Assumption Summary'!A26</f>
        <v>2036</v>
      </c>
      <c r="B26" s="19">
        <f>'Emission Assumption Summary'!T26</f>
        <v>61492847.904232234</v>
      </c>
      <c r="C26" s="20">
        <f t="shared" si="0"/>
        <v>-5.6727365692274363E-3</v>
      </c>
      <c r="D26" s="18">
        <f t="shared" si="1"/>
        <v>2036</v>
      </c>
      <c r="E26" s="12">
        <v>61492847.904232234</v>
      </c>
      <c r="F26" s="20">
        <f t="shared" si="2"/>
        <v>-5.6727365692274363E-3</v>
      </c>
      <c r="G26" s="10">
        <v>47744302.51707574</v>
      </c>
      <c r="H26" s="20">
        <f t="shared" si="4"/>
        <v>-1.6102054788469697E-2</v>
      </c>
      <c r="I26" s="10">
        <v>44206533.644972943</v>
      </c>
      <c r="J26" s="20">
        <f t="shared" si="3"/>
        <v>-2.1610304341784937E-2</v>
      </c>
    </row>
    <row r="27" spans="1:10" x14ac:dyDescent="0.3">
      <c r="A27" s="18">
        <f>'Emission Assumption Summary'!A27</f>
        <v>2037</v>
      </c>
      <c r="B27" s="19">
        <f>'Emission Assumption Summary'!T27</f>
        <v>61144010.660447299</v>
      </c>
      <c r="C27" s="20">
        <f t="shared" si="0"/>
        <v>-5.6728100205768097E-3</v>
      </c>
      <c r="D27" s="18">
        <f t="shared" si="1"/>
        <v>2037</v>
      </c>
      <c r="E27" s="12">
        <v>61144010.660447299</v>
      </c>
      <c r="F27" s="20">
        <f t="shared" si="2"/>
        <v>-5.6728100205768097E-3</v>
      </c>
      <c r="G27" s="10">
        <v>46975517.672008142</v>
      </c>
      <c r="H27" s="20">
        <f t="shared" si="4"/>
        <v>-1.6102127469401029E-2</v>
      </c>
      <c r="I27" s="10">
        <v>43237614.796013162</v>
      </c>
      <c r="J27" s="20">
        <f t="shared" si="3"/>
        <v>-2.1918001007300517E-2</v>
      </c>
    </row>
    <row r="28" spans="1:10" x14ac:dyDescent="0.3">
      <c r="A28" s="18">
        <f>'Emission Assumption Summary'!A28</f>
        <v>2038</v>
      </c>
      <c r="B28" s="19">
        <f>'Emission Assumption Summary'!T28</f>
        <v>60797147.821397498</v>
      </c>
      <c r="C28" s="20">
        <f t="shared" si="0"/>
        <v>-5.6728833340037848E-3</v>
      </c>
      <c r="D28" s="18">
        <f t="shared" si="1"/>
        <v>2038</v>
      </c>
      <c r="E28" s="12">
        <v>60797147.821397498</v>
      </c>
      <c r="F28" s="20">
        <f t="shared" si="2"/>
        <v>-5.6728833340037848E-3</v>
      </c>
      <c r="G28" s="10">
        <v>46219108.490698986</v>
      </c>
      <c r="H28" s="20">
        <f t="shared" si="4"/>
        <v>-1.6102200013857145E-2</v>
      </c>
      <c r="I28" s="10">
        <v>42275782.529428333</v>
      </c>
      <c r="J28" s="20">
        <f t="shared" si="3"/>
        <v>-2.2245266560668761E-2</v>
      </c>
    </row>
    <row r="29" spans="1:10" x14ac:dyDescent="0.3">
      <c r="A29" s="18">
        <f>'Emission Assumption Summary'!A29</f>
        <v>2039</v>
      </c>
      <c r="B29" s="19">
        <f>'Emission Assumption Summary'!T29</f>
        <v>60452248.245888159</v>
      </c>
      <c r="C29" s="20">
        <f t="shared" si="0"/>
        <v>-5.6729565097781197E-3</v>
      </c>
      <c r="D29" s="18">
        <f t="shared" si="1"/>
        <v>2039</v>
      </c>
      <c r="E29" s="12">
        <v>60452248.245888159</v>
      </c>
      <c r="F29" s="20">
        <f t="shared" si="2"/>
        <v>-5.6729565097781197E-3</v>
      </c>
      <c r="G29" s="10">
        <v>45474875.814674973</v>
      </c>
      <c r="H29" s="20">
        <f t="shared" si="4"/>
        <v>-1.6102272422103939E-2</v>
      </c>
      <c r="I29" s="10">
        <v>41320620.94538226</v>
      </c>
      <c r="J29" s="20">
        <f t="shared" si="3"/>
        <v>-2.2593587318725128E-2</v>
      </c>
    </row>
    <row r="30" spans="1:10" x14ac:dyDescent="0.3">
      <c r="A30" s="18">
        <f>'Emission Assumption Summary'!A30</f>
        <v>2040</v>
      </c>
      <c r="B30" s="19">
        <f>'Emission Assumption Summary'!T30</f>
        <v>60109300.855335988</v>
      </c>
      <c r="C30" s="20">
        <f t="shared" si="0"/>
        <v>-5.6730295481689907E-3</v>
      </c>
      <c r="D30" s="18">
        <f t="shared" si="1"/>
        <v>2040</v>
      </c>
      <c r="E30" s="12">
        <v>60109300.855335988</v>
      </c>
      <c r="F30" s="20">
        <f t="shared" si="2"/>
        <v>-5.6730295481689907E-3</v>
      </c>
      <c r="G30" s="10">
        <v>44742623.689371675</v>
      </c>
      <c r="H30" s="20">
        <f t="shared" si="4"/>
        <v>-1.6102344694408088E-2</v>
      </c>
      <c r="I30" s="10">
        <v>40371709.786409944</v>
      </c>
      <c r="J30" s="20">
        <f t="shared" si="3"/>
        <v>-2.2964590978112105E-2</v>
      </c>
    </row>
    <row r="31" spans="1:10" x14ac:dyDescent="0.3">
      <c r="A31" s="18">
        <f>'Emission Assumption Summary'!A31</f>
        <v>2041</v>
      </c>
      <c r="B31" s="19">
        <f>'Emission Assumption Summary'!T31</f>
        <v>59768294.633419126</v>
      </c>
      <c r="C31" s="20">
        <f t="shared" si="0"/>
        <v>-5.6731024494454793E-3</v>
      </c>
      <c r="D31" s="18">
        <f t="shared" si="1"/>
        <v>2041</v>
      </c>
      <c r="E31" s="12">
        <v>59768294.633419126</v>
      </c>
      <c r="F31" s="20">
        <f t="shared" si="2"/>
        <v>-5.6731024494454793E-3</v>
      </c>
      <c r="G31" s="10">
        <v>44022159.312611207</v>
      </c>
      <c r="H31" s="20">
        <f t="shared" si="4"/>
        <v>-1.6102416831036432E-2</v>
      </c>
      <c r="I31" s="10">
        <v>39409142.773268893</v>
      </c>
      <c r="J31" s="20">
        <f t="shared" si="3"/>
        <v>-2.3842612022963502E-2</v>
      </c>
    </row>
    <row r="32" spans="1:10" x14ac:dyDescent="0.3">
      <c r="A32" s="18">
        <f>'Emission Assumption Summary'!A32</f>
        <v>2042</v>
      </c>
      <c r="B32" s="19">
        <f>'Emission Assumption Summary'!T32</f>
        <v>59429218.625729233</v>
      </c>
      <c r="C32" s="20">
        <f t="shared" si="0"/>
        <v>-5.6731752138750279E-3</v>
      </c>
      <c r="D32" s="18">
        <f t="shared" si="1"/>
        <v>2042</v>
      </c>
      <c r="E32" s="12">
        <v>59429218.625729233</v>
      </c>
      <c r="F32" s="20">
        <f t="shared" si="2"/>
        <v>-5.6731752138750279E-3</v>
      </c>
      <c r="G32" s="10">
        <v>43313292.983908229</v>
      </c>
      <c r="H32" s="20">
        <f t="shared" si="4"/>
        <v>-1.6102488832252872E-2</v>
      </c>
      <c r="I32" s="10">
        <v>38452159.824267931</v>
      </c>
      <c r="J32" s="20">
        <f t="shared" si="3"/>
        <v>-2.428327239967475E-2</v>
      </c>
    </row>
    <row r="33" spans="1:10" x14ac:dyDescent="0.3">
      <c r="A33" s="18">
        <f>'Emission Assumption Summary'!A33</f>
        <v>2043</v>
      </c>
      <c r="B33" s="19">
        <f>'Emission Assumption Summary'!T33</f>
        <v>59092061.939425394</v>
      </c>
      <c r="C33" s="20">
        <f t="shared" si="0"/>
        <v>-5.6732478417252956E-3</v>
      </c>
      <c r="D33" s="18">
        <f t="shared" si="1"/>
        <v>2043</v>
      </c>
      <c r="E33" s="12">
        <v>59092061.939425394</v>
      </c>
      <c r="F33" s="20">
        <f t="shared" si="2"/>
        <v>-5.6732478417252956E-3</v>
      </c>
      <c r="G33" s="10">
        <v>42615838.05459059</v>
      </c>
      <c r="H33" s="20">
        <f t="shared" si="4"/>
        <v>-1.6102560698323193E-2</v>
      </c>
      <c r="I33" s="10">
        <v>37500332.593309417</v>
      </c>
      <c r="J33" s="20">
        <f t="shared" si="3"/>
        <v>-2.4753544022195512E-2</v>
      </c>
    </row>
    <row r="34" spans="1:10" x14ac:dyDescent="0.3">
      <c r="A34" s="18">
        <f>'Emission Assumption Summary'!A34</f>
        <v>2044</v>
      </c>
      <c r="B34" s="19">
        <f>'Emission Assumption Summary'!T34</f>
        <v>58756813.742889978</v>
      </c>
      <c r="C34" s="20">
        <f t="shared" si="0"/>
        <v>-5.6733203332636302E-3</v>
      </c>
      <c r="D34" s="18">
        <f t="shared" si="1"/>
        <v>2044</v>
      </c>
      <c r="E34" s="12">
        <v>58756813.742889978</v>
      </c>
      <c r="F34" s="20">
        <f t="shared" si="2"/>
        <v>-5.6733203332636302E-3</v>
      </c>
      <c r="G34" s="10">
        <v>41929610.878721952</v>
      </c>
      <c r="H34" s="20">
        <f t="shared" si="4"/>
        <v>-1.6102632429510964E-2</v>
      </c>
      <c r="I34" s="10">
        <v>36553227.846328832</v>
      </c>
      <c r="J34" s="20">
        <f t="shared" si="3"/>
        <v>-2.5255902587636297E-2</v>
      </c>
    </row>
    <row r="35" spans="1:10" x14ac:dyDescent="0.3">
      <c r="A35" s="18">
        <f>'Emission Assumption Summary'!A35</f>
        <v>2045</v>
      </c>
      <c r="B35" s="19">
        <f>'Emission Assumption Summary'!T35</f>
        <v>58423463.26538647</v>
      </c>
      <c r="C35" s="20">
        <f t="shared" si="0"/>
        <v>-5.6733926887559709E-3</v>
      </c>
      <c r="D35" s="18">
        <f t="shared" si="1"/>
        <v>2045</v>
      </c>
      <c r="E35" s="12">
        <v>58423463.26538647</v>
      </c>
      <c r="F35" s="20">
        <f t="shared" si="2"/>
        <v>-5.6733926887559709E-3</v>
      </c>
      <c r="G35" s="10">
        <v>41254430.764813207</v>
      </c>
      <c r="H35" s="20">
        <f t="shared" si="4"/>
        <v>-1.6102704026079561E-2</v>
      </c>
      <c r="I35" s="10">
        <v>35610407.107514277</v>
      </c>
      <c r="J35" s="20">
        <f t="shared" si="3"/>
        <v>-2.5793091181391958E-2</v>
      </c>
    </row>
    <row r="36" spans="1:10" x14ac:dyDescent="0.3">
      <c r="A36" s="18">
        <f>'Emission Assumption Summary'!A36</f>
        <v>2046</v>
      </c>
      <c r="B36" s="19">
        <f>'Emission Assumption Summary'!T36</f>
        <v>58091999.796719097</v>
      </c>
      <c r="C36" s="20">
        <f t="shared" si="0"/>
        <v>-5.673464908468576E-3</v>
      </c>
      <c r="D36" s="18">
        <f t="shared" si="1"/>
        <v>2046</v>
      </c>
      <c r="E36" s="12">
        <v>58091999.796719097</v>
      </c>
      <c r="F36" s="20">
        <f t="shared" si="2"/>
        <v>-5.673464908468576E-3</v>
      </c>
      <c r="G36" s="10">
        <v>40590119.928310104</v>
      </c>
      <c r="H36" s="20">
        <f t="shared" si="4"/>
        <v>-1.6102775488292725E-2</v>
      </c>
      <c r="I36" s="10">
        <v>34671426.29457172</v>
      </c>
      <c r="J36" s="20">
        <f t="shared" si="3"/>
        <v>-2.6368157210548131E-2</v>
      </c>
    </row>
    <row r="37" spans="1:10" x14ac:dyDescent="0.3">
      <c r="A37" s="18">
        <f>'Emission Assumption Summary'!A37</f>
        <v>2047</v>
      </c>
      <c r="B37" s="19">
        <f>'Emission Assumption Summary'!T37</f>
        <v>57762412.686894432</v>
      </c>
      <c r="C37" s="20">
        <f t="shared" si="0"/>
        <v>-5.6735369926665738E-3</v>
      </c>
      <c r="D37" s="18">
        <f t="shared" si="1"/>
        <v>2047</v>
      </c>
      <c r="E37" s="12">
        <v>57762412.686894432</v>
      </c>
      <c r="F37" s="20">
        <f t="shared" si="2"/>
        <v>-5.6735369926665738E-3</v>
      </c>
      <c r="G37" s="10">
        <v>39936503.444844708</v>
      </c>
      <c r="H37" s="20">
        <f t="shared" si="4"/>
        <v>-1.6102846816412646E-2</v>
      </c>
      <c r="I37" s="10">
        <v>33735835.342534989</v>
      </c>
      <c r="J37" s="20">
        <f t="shared" si="3"/>
        <v>-2.6984495650333552E-2</v>
      </c>
    </row>
    <row r="38" spans="1:10" x14ac:dyDescent="0.3">
      <c r="A38" s="18">
        <f>'Emission Assumption Summary'!A38</f>
        <v>2048</v>
      </c>
      <c r="B38" s="19">
        <f>'Emission Assumption Summary'!T38</f>
        <v>57434691.34578485</v>
      </c>
      <c r="C38" s="20">
        <f t="shared" si="0"/>
        <v>-5.6736089416143309E-3</v>
      </c>
      <c r="D38" s="18">
        <f t="shared" si="1"/>
        <v>2048</v>
      </c>
      <c r="E38" s="12">
        <v>57434691.34578485</v>
      </c>
      <c r="F38" s="20">
        <f t="shared" si="2"/>
        <v>-5.6736089416143309E-3</v>
      </c>
      <c r="G38" s="10">
        <v>39293409.204238303</v>
      </c>
      <c r="H38" s="20">
        <f t="shared" si="4"/>
        <v>-1.6102918010700813E-2</v>
      </c>
      <c r="I38" s="10">
        <v>32803177.8155981</v>
      </c>
      <c r="J38" s="20">
        <f t="shared" si="3"/>
        <v>-2.7645899900423411E-2</v>
      </c>
    </row>
    <row r="39" spans="1:10" x14ac:dyDescent="0.3">
      <c r="A39" s="18">
        <f>'Emission Assumption Summary'!A39</f>
        <v>2049</v>
      </c>
      <c r="B39" s="19">
        <f>'Emission Assumption Summary'!T39</f>
        <v>57108825.242793784</v>
      </c>
      <c r="C39" s="20">
        <f t="shared" si="0"/>
        <v>-5.6736807555766954E-3</v>
      </c>
      <c r="D39" s="18">
        <f t="shared" si="1"/>
        <v>2049</v>
      </c>
      <c r="E39" s="12">
        <v>57108825.242793784</v>
      </c>
      <c r="F39" s="20">
        <f t="shared" si="2"/>
        <v>-5.6736807555766954E-3</v>
      </c>
      <c r="G39" s="10">
        <v>38660667.865243629</v>
      </c>
      <c r="H39" s="20">
        <f t="shared" si="4"/>
        <v>-1.6102989071419771E-2</v>
      </c>
      <c r="I39" s="10">
        <v>31872990.506425951</v>
      </c>
      <c r="J39" s="20">
        <f t="shared" si="3"/>
        <v>-2.8356621861490513E-2</v>
      </c>
    </row>
    <row r="40" spans="1:10" x14ac:dyDescent="0.3">
      <c r="A40" s="18">
        <f>'Emission Assumption Summary'!A40</f>
        <v>2050</v>
      </c>
      <c r="B40" s="19">
        <f>'Emission Assumption Summary'!T40</f>
        <v>56784803.906522967</v>
      </c>
      <c r="C40" s="20">
        <f t="shared" si="0"/>
        <v>-5.6737524348165948E-3</v>
      </c>
      <c r="D40" s="18">
        <f t="shared" si="1"/>
        <v>2050</v>
      </c>
      <c r="E40" s="12">
        <v>56784803.906522967</v>
      </c>
      <c r="F40" s="20">
        <f t="shared" si="2"/>
        <v>-5.6737524348165948E-3</v>
      </c>
      <c r="G40" s="10">
        <v>38038112.811014809</v>
      </c>
      <c r="H40" s="20">
        <f t="shared" si="4"/>
        <v>-1.610305999882904E-2</v>
      </c>
      <c r="I40" s="10">
        <v>30944803.022376522</v>
      </c>
      <c r="J40" s="20">
        <f t="shared" si="3"/>
        <v>-2.9121443243999814E-2</v>
      </c>
    </row>
    <row r="41" spans="1:10" x14ac:dyDescent="0.3">
      <c r="A41" s="18" t="str">
        <f>'Emission Assumption Summary'!A41</f>
        <v/>
      </c>
      <c r="B41" s="19" t="str">
        <f>'Emission Assumption Summary'!T41</f>
        <v/>
      </c>
      <c r="C41" s="20" t="str">
        <f t="shared" si="0"/>
        <v/>
      </c>
      <c r="F41" s="20" t="str">
        <f t="shared" si="2"/>
        <v/>
      </c>
      <c r="H41" s="20" t="str">
        <f t="shared" si="4"/>
        <v/>
      </c>
      <c r="J41" s="20" t="str">
        <f t="shared" si="3"/>
        <v/>
      </c>
    </row>
    <row r="42" spans="1:10" x14ac:dyDescent="0.3">
      <c r="A42" s="18" t="str">
        <f>'Emission Assumption Summary'!A42</f>
        <v/>
      </c>
      <c r="B42" s="19" t="str">
        <f>'Emission Assumption Summary'!T42</f>
        <v/>
      </c>
      <c r="C42" s="20" t="str">
        <f t="shared" si="0"/>
        <v/>
      </c>
      <c r="F42" s="20" t="str">
        <f t="shared" si="2"/>
        <v/>
      </c>
      <c r="H42" s="20" t="str">
        <f t="shared" si="4"/>
        <v/>
      </c>
      <c r="J42" s="20" t="str">
        <f t="shared" si="3"/>
        <v/>
      </c>
    </row>
    <row r="43" spans="1:10" x14ac:dyDescent="0.3">
      <c r="A43" s="18" t="str">
        <f>'Emission Assumption Summary'!A43</f>
        <v/>
      </c>
      <c r="B43" s="19" t="str">
        <f>'Emission Assumption Summary'!T43</f>
        <v/>
      </c>
      <c r="C43" s="20" t="str">
        <f t="shared" si="0"/>
        <v/>
      </c>
      <c r="F43" s="20" t="str">
        <f t="shared" si="2"/>
        <v/>
      </c>
      <c r="H43" s="20" t="str">
        <f t="shared" si="4"/>
        <v/>
      </c>
      <c r="J43" s="20" t="str">
        <f t="shared" si="3"/>
        <v/>
      </c>
    </row>
    <row r="44" spans="1:10" x14ac:dyDescent="0.3">
      <c r="A44" s="18" t="str">
        <f>'Emission Assumption Summary'!A44</f>
        <v/>
      </c>
      <c r="B44" s="19" t="str">
        <f>'Emission Assumption Summary'!T44</f>
        <v/>
      </c>
      <c r="C44" s="20" t="str">
        <f t="shared" si="0"/>
        <v/>
      </c>
      <c r="F44" s="20" t="str">
        <f t="shared" si="2"/>
        <v/>
      </c>
      <c r="H44" s="20" t="str">
        <f t="shared" si="4"/>
        <v/>
      </c>
      <c r="J44" s="20" t="str">
        <f t="shared" si="3"/>
        <v/>
      </c>
    </row>
    <row r="45" spans="1:10" x14ac:dyDescent="0.3">
      <c r="A45" s="18" t="str">
        <f>'Emission Assumption Summary'!A45</f>
        <v/>
      </c>
      <c r="B45" s="19" t="str">
        <f>'Emission Assumption Summary'!T45</f>
        <v/>
      </c>
      <c r="C45" s="20" t="str">
        <f t="shared" si="0"/>
        <v/>
      </c>
      <c r="F45" s="20" t="str">
        <f t="shared" si="2"/>
        <v/>
      </c>
      <c r="H45" s="20" t="str">
        <f t="shared" si="4"/>
        <v/>
      </c>
      <c r="J45" s="20" t="str">
        <f t="shared" si="3"/>
        <v/>
      </c>
    </row>
    <row r="46" spans="1:10" x14ac:dyDescent="0.3">
      <c r="A46" s="18" t="str">
        <f>'Emission Assumption Summary'!A46</f>
        <v/>
      </c>
      <c r="B46" s="19" t="str">
        <f>'Emission Assumption Summary'!T46</f>
        <v/>
      </c>
      <c r="C46" s="20" t="str">
        <f t="shared" si="0"/>
        <v/>
      </c>
      <c r="F46" s="20" t="str">
        <f t="shared" si="2"/>
        <v/>
      </c>
      <c r="H46" s="20" t="str">
        <f t="shared" si="4"/>
        <v/>
      </c>
      <c r="J46" s="20" t="str">
        <f t="shared" si="3"/>
        <v/>
      </c>
    </row>
    <row r="47" spans="1:10" x14ac:dyDescent="0.3">
      <c r="A47" s="18" t="str">
        <f>'Emission Assumption Summary'!A47</f>
        <v/>
      </c>
      <c r="B47" s="19" t="str">
        <f>'Emission Assumption Summary'!T47</f>
        <v/>
      </c>
      <c r="C47" s="20" t="str">
        <f t="shared" si="0"/>
        <v/>
      </c>
      <c r="F47" s="20" t="str">
        <f t="shared" ref="F47:F53" si="5">IF(E48="","",(E48-E47)/E47)</f>
        <v/>
      </c>
      <c r="H47" s="20" t="str">
        <f t="shared" si="4"/>
        <v/>
      </c>
      <c r="J47" s="20" t="str">
        <f t="shared" si="3"/>
        <v/>
      </c>
    </row>
    <row r="48" spans="1:10" x14ac:dyDescent="0.3">
      <c r="A48" s="18" t="str">
        <f>'Emission Assumption Summary'!A48</f>
        <v/>
      </c>
      <c r="B48" s="19" t="str">
        <f>'Emission Assumption Summary'!T48</f>
        <v/>
      </c>
      <c r="C48" s="20" t="str">
        <f t="shared" si="0"/>
        <v/>
      </c>
      <c r="F48" s="20" t="str">
        <f t="shared" si="5"/>
        <v/>
      </c>
      <c r="H48" s="20" t="str">
        <f t="shared" si="4"/>
        <v/>
      </c>
      <c r="J48" s="20" t="str">
        <f t="shared" si="3"/>
        <v/>
      </c>
    </row>
    <row r="49" spans="1:10" x14ac:dyDescent="0.3">
      <c r="A49" s="18" t="str">
        <f>'Emission Assumption Summary'!A49</f>
        <v/>
      </c>
      <c r="B49" s="19" t="str">
        <f>'Emission Assumption Summary'!T49</f>
        <v/>
      </c>
      <c r="C49" s="20" t="str">
        <f t="shared" si="0"/>
        <v/>
      </c>
      <c r="F49" s="20" t="str">
        <f t="shared" si="5"/>
        <v/>
      </c>
      <c r="H49" s="20" t="str">
        <f t="shared" si="4"/>
        <v/>
      </c>
      <c r="J49" s="20" t="str">
        <f t="shared" si="3"/>
        <v/>
      </c>
    </row>
    <row r="50" spans="1:10" x14ac:dyDescent="0.3">
      <c r="A50" s="18" t="str">
        <f>'Emission Assumption Summary'!A50</f>
        <v/>
      </c>
      <c r="B50" s="19" t="str">
        <f>'Emission Assumption Summary'!T50</f>
        <v/>
      </c>
      <c r="C50" s="20" t="str">
        <f t="shared" si="0"/>
        <v/>
      </c>
      <c r="F50" s="20" t="str">
        <f t="shared" si="5"/>
        <v/>
      </c>
      <c r="H50" s="20" t="str">
        <f t="shared" si="4"/>
        <v/>
      </c>
      <c r="J50" s="20" t="str">
        <f t="shared" si="3"/>
        <v/>
      </c>
    </row>
    <row r="51" spans="1:10" x14ac:dyDescent="0.3">
      <c r="A51" s="18" t="str">
        <f>'Emission Assumption Summary'!A51</f>
        <v/>
      </c>
      <c r="B51" s="19" t="str">
        <f>'Emission Assumption Summary'!T51</f>
        <v/>
      </c>
      <c r="C51" s="20" t="str">
        <f t="shared" si="0"/>
        <v/>
      </c>
      <c r="F51" s="20" t="str">
        <f t="shared" si="5"/>
        <v/>
      </c>
      <c r="H51" s="20" t="str">
        <f t="shared" si="4"/>
        <v/>
      </c>
      <c r="J51" s="20" t="str">
        <f t="shared" si="3"/>
        <v/>
      </c>
    </row>
    <row r="52" spans="1:10" x14ac:dyDescent="0.3">
      <c r="A52" s="18" t="str">
        <f>'Emission Assumption Summary'!A52</f>
        <v/>
      </c>
      <c r="B52" s="19" t="str">
        <f>'Emission Assumption Summary'!T52</f>
        <v/>
      </c>
      <c r="C52" s="20" t="str">
        <f t="shared" si="0"/>
        <v/>
      </c>
      <c r="F52" s="20" t="str">
        <f t="shared" si="5"/>
        <v/>
      </c>
      <c r="H52" s="20" t="str">
        <f t="shared" si="4"/>
        <v/>
      </c>
      <c r="J52" s="20" t="str">
        <f t="shared" si="3"/>
        <v/>
      </c>
    </row>
    <row r="53" spans="1:10" x14ac:dyDescent="0.3">
      <c r="A53" s="18" t="str">
        <f>'Emission Assumption Summary'!A53</f>
        <v/>
      </c>
      <c r="B53" s="19" t="str">
        <f>'Emission Assumption Summary'!T53</f>
        <v/>
      </c>
      <c r="C53" s="20" t="str">
        <f t="shared" si="0"/>
        <v/>
      </c>
      <c r="F53" s="20" t="str">
        <f t="shared" si="5"/>
        <v/>
      </c>
      <c r="H53" s="20" t="str">
        <f t="shared" si="4"/>
        <v/>
      </c>
      <c r="J53" s="20" t="str">
        <f t="shared" si="3"/>
        <v/>
      </c>
    </row>
    <row r="54" spans="1:10" x14ac:dyDescent="0.3">
      <c r="A54" s="18" t="str">
        <f>'Emission Assumption Summary'!A54</f>
        <v/>
      </c>
      <c r="B54" s="19" t="str">
        <f>'Emission Assumption Summary'!T54</f>
        <v/>
      </c>
      <c r="C54" s="20" t="str">
        <f t="shared" si="0"/>
        <v/>
      </c>
      <c r="H54" s="20" t="str">
        <f t="shared" si="4"/>
        <v/>
      </c>
    </row>
    <row r="55" spans="1:10" x14ac:dyDescent="0.3">
      <c r="A55" s="18" t="str">
        <f>'Emission Assumption Summary'!A55</f>
        <v/>
      </c>
      <c r="B55" s="19" t="str">
        <f>'Emission Assumption Summary'!T55</f>
        <v/>
      </c>
      <c r="C55" s="20" t="str">
        <f t="shared" si="0"/>
        <v/>
      </c>
      <c r="H55" s="20" t="str">
        <f t="shared" si="4"/>
        <v/>
      </c>
    </row>
    <row r="56" spans="1:10" x14ac:dyDescent="0.3">
      <c r="A56" s="18" t="str">
        <f>'Emission Assumption Summary'!A56</f>
        <v/>
      </c>
      <c r="B56" s="19" t="str">
        <f>'Emission Assumption Summary'!T56</f>
        <v/>
      </c>
      <c r="C56" s="20" t="str">
        <f t="shared" si="0"/>
        <v/>
      </c>
      <c r="H56" s="20" t="str">
        <f t="shared" si="4"/>
        <v/>
      </c>
    </row>
    <row r="57" spans="1:10" x14ac:dyDescent="0.3">
      <c r="A57" s="18" t="str">
        <f>'Emission Assumption Summary'!A57</f>
        <v/>
      </c>
      <c r="B57" s="19" t="str">
        <f>'Emission Assumption Summary'!T57</f>
        <v/>
      </c>
      <c r="C57" s="20" t="str">
        <f t="shared" si="0"/>
        <v/>
      </c>
      <c r="H57" s="20" t="str">
        <f t="shared" si="4"/>
        <v/>
      </c>
    </row>
    <row r="58" spans="1:10" x14ac:dyDescent="0.3">
      <c r="A58" s="18" t="str">
        <f>'Emission Assumption Summary'!A58</f>
        <v/>
      </c>
      <c r="B58" s="19" t="str">
        <f>'Emission Assumption Summary'!T58</f>
        <v/>
      </c>
      <c r="C58" s="20" t="str">
        <f t="shared" si="0"/>
        <v/>
      </c>
      <c r="H58" s="20" t="str">
        <f t="shared" si="4"/>
        <v/>
      </c>
    </row>
    <row r="59" spans="1:10" x14ac:dyDescent="0.3">
      <c r="A59" s="18" t="str">
        <f>'Emission Assumption Summary'!A59</f>
        <v/>
      </c>
      <c r="B59" s="19" t="str">
        <f>'Emission Assumption Summary'!T59</f>
        <v/>
      </c>
      <c r="C59" s="20" t="str">
        <f t="shared" si="0"/>
        <v/>
      </c>
      <c r="H59" s="20" t="str">
        <f t="shared" si="4"/>
        <v/>
      </c>
    </row>
    <row r="60" spans="1:10" x14ac:dyDescent="0.3">
      <c r="A60" s="18" t="str">
        <f>'Emission Assumption Summary'!A60</f>
        <v/>
      </c>
      <c r="B60" s="19" t="str">
        <f>'Emission Assumption Summary'!T60</f>
        <v/>
      </c>
      <c r="C60" s="20" t="str">
        <f t="shared" si="0"/>
        <v/>
      </c>
    </row>
    <row r="61" spans="1:10" x14ac:dyDescent="0.3">
      <c r="A61" s="18" t="str">
        <f>'Emission Assumption Summary'!A61</f>
        <v/>
      </c>
      <c r="B61" s="19" t="str">
        <f>'Emission Assumption Summary'!T61</f>
        <v/>
      </c>
      <c r="C61" s="20" t="str">
        <f t="shared" si="0"/>
        <v/>
      </c>
    </row>
    <row r="62" spans="1:10" x14ac:dyDescent="0.3">
      <c r="A62" s="18" t="str">
        <f>'Emission Assumption Summary'!A62</f>
        <v/>
      </c>
      <c r="B62" s="19" t="str">
        <f>'Emission Assumption Summary'!T62</f>
        <v/>
      </c>
      <c r="C62" s="20" t="str">
        <f t="shared" si="0"/>
        <v/>
      </c>
    </row>
    <row r="63" spans="1:10" x14ac:dyDescent="0.3">
      <c r="A63" s="18" t="str">
        <f>'Emission Assumption Summary'!A63</f>
        <v/>
      </c>
      <c r="B63" s="19" t="str">
        <f>'Emission Assumption Summary'!T63</f>
        <v/>
      </c>
      <c r="C63" s="20" t="str">
        <f t="shared" si="0"/>
        <v/>
      </c>
    </row>
    <row r="64" spans="1:10" x14ac:dyDescent="0.3">
      <c r="A64" s="18" t="str">
        <f>'Emission Assumption Summary'!A64</f>
        <v/>
      </c>
      <c r="B64" s="19" t="str">
        <f>'Emission Assumption Summary'!T64</f>
        <v/>
      </c>
      <c r="C64" s="20" t="str">
        <f t="shared" si="0"/>
        <v/>
      </c>
    </row>
    <row r="65" spans="1:3" x14ac:dyDescent="0.3">
      <c r="A65" s="18" t="str">
        <f>'Emission Assumption Summary'!A65</f>
        <v/>
      </c>
      <c r="B65" s="19" t="str">
        <f>'Emission Assumption Summary'!T65</f>
        <v/>
      </c>
      <c r="C65" s="20" t="str">
        <f t="shared" si="0"/>
        <v/>
      </c>
    </row>
    <row r="66" spans="1:3" x14ac:dyDescent="0.3">
      <c r="A66" s="18" t="str">
        <f>'Emission Assumption Summary'!A66</f>
        <v/>
      </c>
      <c r="B66" s="19" t="str">
        <f>'Emission Assumption Summary'!T66</f>
        <v/>
      </c>
      <c r="C66" s="20" t="str">
        <f t="shared" si="0"/>
        <v/>
      </c>
    </row>
    <row r="67" spans="1:3" x14ac:dyDescent="0.3">
      <c r="A67" s="18" t="str">
        <f>'Emission Assumption Summary'!A67</f>
        <v/>
      </c>
      <c r="B67" s="19" t="str">
        <f>'Emission Assumption Summary'!T67</f>
        <v/>
      </c>
      <c r="C67" s="20" t="str">
        <f t="shared" si="0"/>
        <v/>
      </c>
    </row>
    <row r="68" spans="1:3" x14ac:dyDescent="0.3">
      <c r="A68" s="18" t="str">
        <f>'Emission Assumption Summary'!A68</f>
        <v/>
      </c>
      <c r="C68" s="20" t="str">
        <f t="shared" ref="C68:C71" si="6">IF(B68="","",(B69-B68)/B68)</f>
        <v/>
      </c>
    </row>
    <row r="69" spans="1:3" x14ac:dyDescent="0.3">
      <c r="A69" s="18" t="str">
        <f>'Emission Assumption Summary'!A69</f>
        <v/>
      </c>
      <c r="C69" s="20" t="str">
        <f t="shared" si="6"/>
        <v/>
      </c>
    </row>
    <row r="70" spans="1:3" x14ac:dyDescent="0.3">
      <c r="A70" s="18" t="str">
        <f>'Emission Assumption Summary'!A70</f>
        <v/>
      </c>
      <c r="C70" s="20" t="str">
        <f t="shared" si="6"/>
        <v/>
      </c>
    </row>
    <row r="71" spans="1:3" x14ac:dyDescent="0.3">
      <c r="A71" s="18" t="str">
        <f>'Emission Assumption Summary'!A71</f>
        <v/>
      </c>
      <c r="C71" s="20" t="str">
        <f t="shared" si="6"/>
        <v/>
      </c>
    </row>
    <row r="72" spans="1:3" x14ac:dyDescent="0.3">
      <c r="A72" s="18" t="str">
        <f>'Emission Assumption Summary'!A72</f>
        <v/>
      </c>
    </row>
    <row r="73" spans="1:3" x14ac:dyDescent="0.3">
      <c r="A73" s="18" t="str">
        <f>'Emission Assumption Summary'!A73</f>
        <v/>
      </c>
    </row>
    <row r="74" spans="1:3" x14ac:dyDescent="0.3">
      <c r="A74" s="18" t="str">
        <f>'Emission Assumption Summary'!A74</f>
        <v/>
      </c>
    </row>
    <row r="75" spans="1:3" x14ac:dyDescent="0.3">
      <c r="A75" s="18" t="str">
        <f>'Emission Assumption Summary'!A75</f>
        <v/>
      </c>
    </row>
    <row r="76" spans="1:3" x14ac:dyDescent="0.3">
      <c r="A76" s="18" t="str">
        <f>'Emission Assumption Summary'!A76</f>
        <v/>
      </c>
    </row>
  </sheetData>
  <sheetProtection algorithmName="SHA-512" hashValue="oz+0/ecoRxQIDM71rVugMAoT5yreMnm2jWLfgT+KkaddkQRLUFlANe4U2p4t6/1OQWBTHNgvfIIMC23eAc6WTg==" saltValue="uSprQQHWtpoonYRJDkC5F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4.4" x14ac:dyDescent="0.3"/>
  <sheetData>
    <row r="1" spans="1:2" x14ac:dyDescent="0.3">
      <c r="A1" t="s">
        <v>80</v>
      </c>
    </row>
    <row r="3" spans="1:2" x14ac:dyDescent="0.3">
      <c r="A3" t="s">
        <v>81</v>
      </c>
      <c r="B3">
        <v>8780</v>
      </c>
    </row>
    <row r="4" spans="1:2" x14ac:dyDescent="0.3">
      <c r="A4" t="s">
        <v>82</v>
      </c>
      <c r="B4">
        <v>10210</v>
      </c>
    </row>
    <row r="5" spans="1:2" x14ac:dyDescent="0.3">
      <c r="A5" t="s">
        <v>83</v>
      </c>
      <c r="B5">
        <v>5750</v>
      </c>
    </row>
    <row r="6" spans="1:2" x14ac:dyDescent="0.3">
      <c r="A6" t="s">
        <v>84</v>
      </c>
      <c r="B6">
        <v>5790</v>
      </c>
    </row>
  </sheetData>
  <sheetProtection algorithmName="SHA-512" hashValue="gIZ2cuq4pEVeSFeLpGU+43hqeQEPveM0t+XyAjWCNE4mzh2UKa5E5fAUV6hqFpkVjDWe58qBnBLIz1S0+zGG1w==" saltValue="CkJ+Wh4ji+hgPDVrEKwme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7"/>
  <sheetViews>
    <sheetView topLeftCell="A3" zoomScale="80" zoomScaleNormal="80" workbookViewId="0">
      <selection activeCell="H24" sqref="H24"/>
    </sheetView>
  </sheetViews>
  <sheetFormatPr defaultRowHeight="14.4" x14ac:dyDescent="0.3"/>
  <cols>
    <col min="2" max="2" width="17.33203125" bestFit="1" customWidth="1"/>
    <col min="3" max="3" width="14.88671875" customWidth="1"/>
    <col min="4" max="4" width="18.33203125" customWidth="1"/>
    <col min="5" max="5" width="9.109375" customWidth="1"/>
    <col min="6" max="6" width="23.33203125" customWidth="1"/>
    <col min="7" max="7" width="12.44140625" customWidth="1"/>
    <col min="8" max="8" width="22.109375" customWidth="1"/>
    <col min="9" max="9" width="15.33203125" customWidth="1"/>
    <col min="14" max="14" width="16.33203125" customWidth="1"/>
    <col min="16" max="16" width="15.88671875" customWidth="1"/>
  </cols>
  <sheetData>
    <row r="3" spans="3:9" x14ac:dyDescent="0.3">
      <c r="G3" t="s">
        <v>85</v>
      </c>
      <c r="H3" t="s">
        <v>86</v>
      </c>
      <c r="I3" t="s">
        <v>71</v>
      </c>
    </row>
    <row r="4" spans="3:9" x14ac:dyDescent="0.3">
      <c r="C4" t="s">
        <v>35</v>
      </c>
      <c r="G4">
        <v>0</v>
      </c>
      <c r="H4">
        <v>1.06E-2</v>
      </c>
      <c r="I4">
        <v>1.06E-2</v>
      </c>
    </row>
    <row r="5" spans="3:9" x14ac:dyDescent="0.3">
      <c r="C5" t="s">
        <v>36</v>
      </c>
      <c r="G5">
        <v>0</v>
      </c>
      <c r="H5">
        <v>0</v>
      </c>
      <c r="I5">
        <v>0.05</v>
      </c>
    </row>
    <row r="6" spans="3:9" x14ac:dyDescent="0.3">
      <c r="C6" t="s">
        <v>37</v>
      </c>
      <c r="G6">
        <v>0</v>
      </c>
      <c r="H6">
        <v>0</v>
      </c>
      <c r="I6">
        <v>6.9000000000000006E-2</v>
      </c>
    </row>
    <row r="7" spans="3:9" x14ac:dyDescent="0.3">
      <c r="C7" t="s">
        <v>38</v>
      </c>
      <c r="G7">
        <v>-7.4999999999999997E-3</v>
      </c>
      <c r="H7">
        <v>-7.4999999999999997E-3</v>
      </c>
      <c r="I7">
        <v>-7.4999999999999997E-3</v>
      </c>
    </row>
    <row r="8" spans="3:9" x14ac:dyDescent="0.3">
      <c r="C8" t="s">
        <v>39</v>
      </c>
      <c r="G8">
        <v>1E-3</v>
      </c>
      <c r="H8">
        <v>1E-3</v>
      </c>
      <c r="I8">
        <v>1E-3</v>
      </c>
    </row>
    <row r="9" spans="3:9" x14ac:dyDescent="0.3">
      <c r="C9" t="s">
        <v>79</v>
      </c>
      <c r="G9">
        <v>8.0000000000000004E-4</v>
      </c>
      <c r="H9">
        <v>8.0000000000000004E-4</v>
      </c>
      <c r="I9">
        <v>8.0000000000000004E-4</v>
      </c>
    </row>
    <row r="12" spans="3:9" x14ac:dyDescent="0.3">
      <c r="F12" t="s">
        <v>88</v>
      </c>
    </row>
    <row r="13" spans="3:9" x14ac:dyDescent="0.3">
      <c r="F13" t="s">
        <v>90</v>
      </c>
      <c r="H13" s="12">
        <f>SUM('Summary Breakdown'!E2:E40)</f>
        <v>2472143997.2638202</v>
      </c>
    </row>
    <row r="14" spans="3:9" x14ac:dyDescent="0.3">
      <c r="F14" t="s">
        <v>89</v>
      </c>
      <c r="H14" s="12">
        <f>SUM('Summary Breakdown'!G2:G40)</f>
        <v>2053003425.7005389</v>
      </c>
    </row>
    <row r="15" spans="3:9" x14ac:dyDescent="0.3">
      <c r="F15" t="s">
        <v>111</v>
      </c>
      <c r="H15" s="12">
        <f>SUM('Summary Breakdown'!I2:I40)</f>
        <v>1938606190.2090085</v>
      </c>
    </row>
    <row r="18" spans="1:10" x14ac:dyDescent="0.3">
      <c r="A18" s="1" t="s">
        <v>0</v>
      </c>
      <c r="B18" t="s">
        <v>109</v>
      </c>
      <c r="C18" t="s">
        <v>110</v>
      </c>
    </row>
    <row r="19" spans="1:10" x14ac:dyDescent="0.3">
      <c r="A19">
        <v>2012</v>
      </c>
      <c r="B19" s="12">
        <f>'Summary Breakdown'!E2-'Summary Breakdown'!G2</f>
        <v>0</v>
      </c>
      <c r="C19" s="12">
        <f>'Summary Breakdown'!E2-'Summary Breakdown'!I2</f>
        <v>0</v>
      </c>
    </row>
    <row r="20" spans="1:10" x14ac:dyDescent="0.3">
      <c r="A20">
        <v>2013</v>
      </c>
      <c r="B20" s="12">
        <f>'Summary Breakdown'!E3-'Summary Breakdown'!G3</f>
        <v>735136.43185426295</v>
      </c>
      <c r="C20" s="12">
        <f>'Summary Breakdown'!E3-'Summary Breakdown'!I3</f>
        <v>848355.9444386363</v>
      </c>
      <c r="F20" t="s">
        <v>72</v>
      </c>
    </row>
    <row r="21" spans="1:10" x14ac:dyDescent="0.3">
      <c r="A21">
        <v>2014</v>
      </c>
      <c r="B21" s="12">
        <f>'Summary Breakdown'!E4-'Summary Breakdown'!G4</f>
        <v>1454267.8365274817</v>
      </c>
      <c r="C21" s="12">
        <f>'Summary Breakdown'!E4-'Summary Breakdown'!I4</f>
        <v>1682467.1719240248</v>
      </c>
    </row>
    <row r="22" spans="1:10" x14ac:dyDescent="0.3">
      <c r="A22">
        <v>2015</v>
      </c>
      <c r="B22" s="12">
        <f>'Summary Breakdown'!E5-'Summary Breakdown'!G5</f>
        <v>2157675.3784431517</v>
      </c>
      <c r="C22" s="12">
        <f>'Summary Breakdown'!E5-'Summary Breakdown'!I5</f>
        <v>2502714.2630340606</v>
      </c>
      <c r="F22" t="s">
        <v>70</v>
      </c>
      <c r="H22" s="12">
        <f>H13-H14</f>
        <v>419140571.5632813</v>
      </c>
      <c r="J22" s="12"/>
    </row>
    <row r="23" spans="1:10" x14ac:dyDescent="0.3">
      <c r="A23">
        <v>2016</v>
      </c>
      <c r="B23" s="12">
        <f>'Summary Breakdown'!E6-'Summary Breakdown'!G6</f>
        <v>2845635.5660373345</v>
      </c>
      <c r="C23" s="12">
        <f>'Summary Breakdown'!E6-'Summary Breakdown'!I6</f>
        <v>3309476.0834665745</v>
      </c>
      <c r="F23" t="s">
        <v>71</v>
      </c>
      <c r="H23" s="12">
        <f>H13-H15</f>
        <v>533537807.05481172</v>
      </c>
    </row>
    <row r="24" spans="1:10" x14ac:dyDescent="0.3">
      <c r="A24">
        <v>2017</v>
      </c>
      <c r="B24" s="12">
        <f>'Summary Breakdown'!E7-'Summary Breakdown'!G7</f>
        <v>3518420.3273707032</v>
      </c>
      <c r="C24" s="12">
        <f>'Summary Breakdown'!E7-'Summary Breakdown'!I7</f>
        <v>4103129.986020565</v>
      </c>
    </row>
    <row r="25" spans="1:10" x14ac:dyDescent="0.3">
      <c r="A25">
        <v>2018</v>
      </c>
      <c r="B25" s="12">
        <f>'Summary Breakdown'!E8-'Summary Breakdown'!G8</f>
        <v>4176297.0845212787</v>
      </c>
      <c r="C25" s="12">
        <f>'Summary Breakdown'!E8-'Summary Breakdown'!I8</f>
        <v>4884052.0162627324</v>
      </c>
    </row>
    <row r="26" spans="1:10" x14ac:dyDescent="0.3">
      <c r="A26">
        <v>2019</v>
      </c>
      <c r="B26" s="12">
        <f>'Summary Breakdown'!E9-'Summary Breakdown'!G9</f>
        <v>4819528.8267773241</v>
      </c>
      <c r="C26" s="12">
        <f>'Summary Breakdown'!E9-'Summary Breakdown'!I9</f>
        <v>5652617.1221141666</v>
      </c>
    </row>
    <row r="27" spans="1:10" x14ac:dyDescent="0.3">
      <c r="A27">
        <v>2020</v>
      </c>
      <c r="B27" s="12">
        <f>'Summary Breakdown'!E10-'Summary Breakdown'!G10</f>
        <v>5448374.1826497912</v>
      </c>
      <c r="C27" s="12">
        <f>'Summary Breakdown'!E10-'Summary Breakdown'!I10</f>
        <v>6409199.3676004782</v>
      </c>
    </row>
    <row r="28" spans="1:10" x14ac:dyDescent="0.3">
      <c r="A28">
        <v>2021</v>
      </c>
      <c r="B28" s="12">
        <f>'Summary Breakdown'!E11-'Summary Breakdown'!G11</f>
        <v>6063087.4907233417</v>
      </c>
      <c r="C28" s="12">
        <f>'Summary Breakdown'!E11-'Summary Breakdown'!I11</f>
        <v>7157745.2424733937</v>
      </c>
    </row>
    <row r="29" spans="1:10" x14ac:dyDescent="0.3">
      <c r="A29">
        <v>2022</v>
      </c>
      <c r="B29" s="12">
        <f>'Summary Breakdown'!E12-'Summary Breakdown'!G12</f>
        <v>6663918.8693644181</v>
      </c>
      <c r="C29" s="12">
        <f>'Summary Breakdown'!E12-'Summary Breakdown'!I12</f>
        <v>7895102.0763099566</v>
      </c>
    </row>
    <row r="30" spans="1:10" x14ac:dyDescent="0.3">
      <c r="A30">
        <v>2023</v>
      </c>
      <c r="B30" s="12">
        <f>'Summary Breakdown'!E13-'Summary Breakdown'!G13</f>
        <v>7251114.2853050455</v>
      </c>
      <c r="C30" s="12">
        <f>'Summary Breakdown'!E13-'Summary Breakdown'!I13</f>
        <v>8621645.2362550497</v>
      </c>
    </row>
    <row r="31" spans="1:10" x14ac:dyDescent="0.3">
      <c r="A31">
        <v>2024</v>
      </c>
      <c r="B31" s="12">
        <f>'Summary Breakdown'!E14-'Summary Breakdown'!G14</f>
        <v>7824915.621120207</v>
      </c>
      <c r="C31" s="12">
        <f>'Summary Breakdown'!E14-'Summary Breakdown'!I14</f>
        <v>9337750.1688252166</v>
      </c>
    </row>
    <row r="32" spans="1:10" x14ac:dyDescent="0.3">
      <c r="A32">
        <v>2025</v>
      </c>
      <c r="B32" s="12">
        <f>'Summary Breakdown'!E15-'Summary Breakdown'!G15</f>
        <v>8385560.741616644</v>
      </c>
      <c r="C32" s="12">
        <f>'Summary Breakdown'!E15-'Summary Breakdown'!I15</f>
        <v>10043792.640766889</v>
      </c>
    </row>
    <row r="33" spans="1:3" x14ac:dyDescent="0.3">
      <c r="A33">
        <v>2026</v>
      </c>
      <c r="B33" s="12">
        <f>'Summary Breakdown'!E16-'Summary Breakdown'!G16</f>
        <v>8933283.5591506511</v>
      </c>
      <c r="C33" s="12">
        <f>'Summary Breakdown'!E16-'Summary Breakdown'!I16</f>
        <v>10740148.985824116</v>
      </c>
    </row>
    <row r="34" spans="1:3" x14ac:dyDescent="0.3">
      <c r="A34">
        <v>2027</v>
      </c>
      <c r="B34" s="12">
        <f>'Summary Breakdown'!E17-'Summary Breakdown'!G17</f>
        <v>9468314.0978921205</v>
      </c>
      <c r="C34" s="12">
        <f>'Summary Breakdown'!E17-'Summary Breakdown'!I17</f>
        <v>11427196.357739225</v>
      </c>
    </row>
    <row r="35" spans="1:3" x14ac:dyDescent="0.3">
      <c r="A35">
        <v>2028</v>
      </c>
      <c r="B35" s="12">
        <f>'Summary Breakdown'!E18-'Summary Breakdown'!G18</f>
        <v>9990878.5570516363</v>
      </c>
      <c r="C35" s="12">
        <f>'Summary Breakdown'!E18-'Summary Breakdown'!I18</f>
        <v>12105312.989824131</v>
      </c>
    </row>
    <row r="36" spans="1:3" x14ac:dyDescent="0.3">
      <c r="A36">
        <v>2029</v>
      </c>
      <c r="B36" s="12">
        <f>'Summary Breakdown'!E19-'Summary Breakdown'!G19</f>
        <v>10501199.373087429</v>
      </c>
      <c r="C36" s="12">
        <f>'Summary Breakdown'!E19-'Summary Breakdown'!I19</f>
        <v>12774878.461453535</v>
      </c>
    </row>
    <row r="37" spans="1:3" x14ac:dyDescent="0.3">
      <c r="A37">
        <v>2030</v>
      </c>
      <c r="B37" s="12">
        <f>'Summary Breakdown'!E20-'Summary Breakdown'!G20</f>
        <v>10999495.280908503</v>
      </c>
      <c r="C37" s="12">
        <f>'Summary Breakdown'!E20-'Summary Breakdown'!I20</f>
        <v>13436273.971846826</v>
      </c>
    </row>
    <row r="38" spans="1:3" x14ac:dyDescent="0.3">
      <c r="A38">
        <v>2031</v>
      </c>
      <c r="B38" s="12">
        <f>'Summary Breakdown'!E21-'Summary Breakdown'!G21</f>
        <v>11485981.374090314</v>
      </c>
      <c r="C38" s="12">
        <f>'Summary Breakdown'!E21-'Summary Breakdown'!I21</f>
        <v>14095323.523772903</v>
      </c>
    </row>
    <row r="39" spans="1:3" x14ac:dyDescent="0.3">
      <c r="A39">
        <v>2032</v>
      </c>
      <c r="B39" s="12">
        <f>'Summary Breakdown'!E22-'Summary Breakdown'!G22</f>
        <v>11960869.164118461</v>
      </c>
      <c r="C39" s="12">
        <f>'Summary Breakdown'!E22-'Summary Breakdown'!I22</f>
        <v>14746906.43086224</v>
      </c>
    </row>
    <row r="40" spans="1:3" x14ac:dyDescent="0.3">
      <c r="A40">
        <v>2033</v>
      </c>
      <c r="B40" s="12">
        <f>'Summary Breakdown'!E23-'Summary Breakdown'!G23</f>
        <v>12424366.638676487</v>
      </c>
      <c r="C40" s="12">
        <f>'Summary Breakdown'!E23-'Summary Breakdown'!I23</f>
        <v>15391407.871006183</v>
      </c>
    </row>
    <row r="41" spans="1:3" x14ac:dyDescent="0.3">
      <c r="A41">
        <v>2034</v>
      </c>
      <c r="B41" s="12">
        <f>'Summary Breakdown'!E24-'Summary Breakdown'!G24</f>
        <v>12876678.318992808</v>
      </c>
      <c r="C41" s="12">
        <f>'Summary Breakdown'!E24-'Summary Breakdown'!I24</f>
        <v>16029215.50803449</v>
      </c>
    </row>
    <row r="42" spans="1:3" x14ac:dyDescent="0.3">
      <c r="A42">
        <v>2035</v>
      </c>
      <c r="B42" s="12">
        <f>'Summary Breakdown'!E25-'Summary Breakdown'!G25</f>
        <v>13318005.316262215</v>
      </c>
      <c r="C42" s="12">
        <f>'Summary Breakdown'!E25-'Summary Breakdown'!I25</f>
        <v>16660719.790493056</v>
      </c>
    </row>
    <row r="43" spans="1:3" x14ac:dyDescent="0.3">
      <c r="A43">
        <v>2036</v>
      </c>
      <c r="B43" s="12">
        <f>'Summary Breakdown'!E26-'Summary Breakdown'!G26</f>
        <v>13748545.387156494</v>
      </c>
      <c r="C43" s="12">
        <f>'Summary Breakdown'!E26-'Summary Breakdown'!I26</f>
        <v>17286314.259259291</v>
      </c>
    </row>
    <row r="44" spans="1:3" x14ac:dyDescent="0.3">
      <c r="A44">
        <v>2037</v>
      </c>
      <c r="B44" s="12">
        <f>'Summary Breakdown'!E27-'Summary Breakdown'!G27</f>
        <v>14168492.988439158</v>
      </c>
      <c r="C44" s="12">
        <f>'Summary Breakdown'!E27-'Summary Breakdown'!I27</f>
        <v>17906395.864434138</v>
      </c>
    </row>
    <row r="45" spans="1:3" x14ac:dyDescent="0.3">
      <c r="A45">
        <v>2038</v>
      </c>
      <c r="B45" s="12">
        <f>'Summary Breakdown'!E28-'Summary Breakdown'!G28</f>
        <v>14578039.330698512</v>
      </c>
      <c r="C45" s="12">
        <f>'Summary Breakdown'!E28-'Summary Breakdown'!I28</f>
        <v>18521365.291969165</v>
      </c>
    </row>
    <row r="46" spans="1:3" x14ac:dyDescent="0.3">
      <c r="A46">
        <v>2039</v>
      </c>
      <c r="B46" s="12">
        <f>'Summary Breakdown'!E29-'Summary Breakdown'!G29</f>
        <v>14977372.431213185</v>
      </c>
      <c r="C46" s="12">
        <f>'Summary Breakdown'!E29-'Summary Breakdown'!I29</f>
        <v>19131627.300505899</v>
      </c>
    </row>
    <row r="47" spans="1:3" x14ac:dyDescent="0.3">
      <c r="A47">
        <v>2040</v>
      </c>
      <c r="B47" s="12">
        <f>'Summary Breakdown'!E30-'Summary Breakdown'!G30</f>
        <v>15366677.165964313</v>
      </c>
      <c r="C47" s="12">
        <f>'Summary Breakdown'!E30-'Summary Breakdown'!I30</f>
        <v>19737591.068926044</v>
      </c>
    </row>
    <row r="48" spans="1:3" x14ac:dyDescent="0.3">
      <c r="A48">
        <v>2041</v>
      </c>
      <c r="B48" s="12">
        <f>'Summary Breakdown'!E31-'Summary Breakdown'!G31</f>
        <v>15746135.320807919</v>
      </c>
      <c r="C48" s="12">
        <f>'Summary Breakdown'!E31-'Summary Breakdown'!I31</f>
        <v>20359151.860150233</v>
      </c>
    </row>
    <row r="49" spans="1:3" x14ac:dyDescent="0.3">
      <c r="A49">
        <v>2042</v>
      </c>
      <c r="B49" s="12">
        <f>'Summary Breakdown'!E32-'Summary Breakdown'!G32</f>
        <v>16115925.641821004</v>
      </c>
      <c r="C49" s="12">
        <f>'Summary Breakdown'!E32-'Summary Breakdown'!I32</f>
        <v>20977058.801461302</v>
      </c>
    </row>
    <row r="50" spans="1:3" x14ac:dyDescent="0.3">
      <c r="A50">
        <v>2043</v>
      </c>
      <c r="B50" s="12">
        <f>'Summary Breakdown'!E33-'Summary Breakdown'!G33</f>
        <v>16476223.884834804</v>
      </c>
      <c r="C50" s="12">
        <f>'Summary Breakdown'!E33-'Summary Breakdown'!I33</f>
        <v>21591729.346115977</v>
      </c>
    </row>
    <row r="51" spans="1:3" x14ac:dyDescent="0.3">
      <c r="A51">
        <v>2044</v>
      </c>
      <c r="B51" s="12">
        <f>'Summary Breakdown'!E34-'Summary Breakdown'!G34</f>
        <v>16827202.864168026</v>
      </c>
      <c r="C51" s="12">
        <f>'Summary Breakdown'!E34-'Summary Breakdown'!I34</f>
        <v>22203585.896561146</v>
      </c>
    </row>
    <row r="52" spans="1:3" x14ac:dyDescent="0.3">
      <c r="A52">
        <v>2045</v>
      </c>
      <c r="B52" s="12">
        <f>'Summary Breakdown'!E35-'Summary Breakdown'!G35</f>
        <v>17169032.500573263</v>
      </c>
      <c r="C52" s="12">
        <f>'Summary Breakdown'!E35-'Summary Breakdown'!I35</f>
        <v>22813056.157872193</v>
      </c>
    </row>
    <row r="53" spans="1:3" x14ac:dyDescent="0.3">
      <c r="A53">
        <v>2046</v>
      </c>
      <c r="B53" s="12">
        <f>'Summary Breakdown'!E36-'Summary Breakdown'!G36</f>
        <v>17501879.868408993</v>
      </c>
      <c r="C53" s="12">
        <f>'Summary Breakdown'!E36-'Summary Breakdown'!I36</f>
        <v>23420573.502147377</v>
      </c>
    </row>
    <row r="54" spans="1:3" x14ac:dyDescent="0.3">
      <c r="A54">
        <v>2047</v>
      </c>
      <c r="B54" s="12">
        <f>'Summary Breakdown'!E37-'Summary Breakdown'!G37</f>
        <v>17825909.242049724</v>
      </c>
      <c r="C54" s="12">
        <f>'Summary Breakdown'!E37-'Summary Breakdown'!I37</f>
        <v>24026577.344359443</v>
      </c>
    </row>
    <row r="55" spans="1:3" x14ac:dyDescent="0.3">
      <c r="A55">
        <v>2048</v>
      </c>
      <c r="B55" s="12">
        <f>'Summary Breakdown'!E38-'Summary Breakdown'!G38</f>
        <v>18141282.141546547</v>
      </c>
      <c r="C55" s="12">
        <f>'Summary Breakdown'!E38-'Summary Breakdown'!I38</f>
        <v>24631513.53018675</v>
      </c>
    </row>
    <row r="56" spans="1:3" x14ac:dyDescent="0.3">
      <c r="A56">
        <v>2049</v>
      </c>
      <c r="B56" s="12">
        <f>'Summary Breakdown'!E39-'Summary Breakdown'!G39</f>
        <v>18448157.377550155</v>
      </c>
      <c r="C56" s="12">
        <f>'Summary Breakdown'!E39-'Summary Breakdown'!I39</f>
        <v>25235834.736367833</v>
      </c>
    </row>
    <row r="57" spans="1:3" x14ac:dyDescent="0.3">
      <c r="A57">
        <v>2050</v>
      </c>
      <c r="B57" s="12">
        <f>'Summary Breakdown'!E40-'Summary Breakdown'!G40</f>
        <v>18746691.095508158</v>
      </c>
      <c r="C57" s="12">
        <f>'Summary Breakdown'!E40-'Summary Breakdown'!I40</f>
        <v>25840000.884146444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2"/>
  <sheetViews>
    <sheetView zoomScale="80" zoomScaleNormal="80" workbookViewId="0">
      <selection activeCell="D5" sqref="D5"/>
    </sheetView>
  </sheetViews>
  <sheetFormatPr defaultRowHeight="14.4" x14ac:dyDescent="0.3"/>
  <cols>
    <col min="2" max="2" width="20.6640625" customWidth="1"/>
    <col min="3" max="3" width="18.44140625" customWidth="1"/>
    <col min="4" max="4" width="30.109375" customWidth="1"/>
    <col min="5" max="5" width="26.5546875" customWidth="1"/>
    <col min="6" max="6" width="18.33203125" customWidth="1"/>
    <col min="7" max="9" width="18.109375" customWidth="1"/>
    <col min="10" max="10" width="18" customWidth="1"/>
    <col min="11" max="11" width="18.5546875" customWidth="1"/>
    <col min="12" max="15" width="18.33203125" customWidth="1"/>
    <col min="16" max="16" width="17.88671875" customWidth="1"/>
    <col min="17" max="17" width="17.33203125" customWidth="1"/>
    <col min="18" max="20" width="18.109375" customWidth="1"/>
    <col min="21" max="21" width="18" customWidth="1"/>
    <col min="22" max="23" width="18.33203125" customWidth="1"/>
    <col min="24" max="24" width="15.88671875" customWidth="1"/>
    <col min="25" max="25" width="18.109375" customWidth="1"/>
    <col min="26" max="26" width="15.44140625" customWidth="1"/>
    <col min="28" max="28" width="17.5546875" customWidth="1"/>
    <col min="29" max="29" width="18" customWidth="1"/>
    <col min="30" max="30" width="17.109375" customWidth="1"/>
    <col min="31" max="31" width="9.109375" style="6"/>
  </cols>
  <sheetData>
    <row r="1" spans="1:32" ht="20.25" customHeight="1" x14ac:dyDescent="0.3">
      <c r="A1" s="1" t="s">
        <v>0</v>
      </c>
      <c r="B1" s="1" t="s">
        <v>1</v>
      </c>
      <c r="C1" s="1" t="s">
        <v>4</v>
      </c>
      <c r="D1" s="1" t="s">
        <v>2</v>
      </c>
      <c r="E1" s="1" t="s">
        <v>3</v>
      </c>
      <c r="F1" s="1" t="s">
        <v>16</v>
      </c>
      <c r="G1" s="1" t="s">
        <v>15</v>
      </c>
      <c r="H1" s="1" t="s">
        <v>42</v>
      </c>
      <c r="I1" s="1" t="s">
        <v>5</v>
      </c>
      <c r="J1" s="1" t="s">
        <v>6</v>
      </c>
      <c r="K1" s="2" t="s">
        <v>7</v>
      </c>
      <c r="L1" s="1" t="s">
        <v>8</v>
      </c>
      <c r="M1" s="1" t="s">
        <v>40</v>
      </c>
      <c r="N1" t="s">
        <v>17</v>
      </c>
      <c r="O1" t="s">
        <v>18</v>
      </c>
      <c r="P1" s="3" t="s">
        <v>19</v>
      </c>
      <c r="Q1" s="3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26</v>
      </c>
      <c r="X1" s="1" t="s">
        <v>27</v>
      </c>
      <c r="Y1" s="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s="6" t="s">
        <v>34</v>
      </c>
      <c r="AF1" t="s">
        <v>41</v>
      </c>
    </row>
    <row r="2" spans="1:32" x14ac:dyDescent="0.3">
      <c r="A2">
        <f>'Emission Assumption Summary'!A2</f>
        <v>2012</v>
      </c>
      <c r="B2" s="4">
        <v>11544255</v>
      </c>
      <c r="C2">
        <v>0.85</v>
      </c>
      <c r="D2" s="11">
        <v>9769224.9148976374</v>
      </c>
      <c r="E2" s="11">
        <v>8987452.9343999997</v>
      </c>
      <c r="F2" s="6">
        <f>E2/D2</f>
        <v>0.91997604852914483</v>
      </c>
      <c r="G2" s="11">
        <v>81985.694399999993</v>
      </c>
      <c r="H2" s="6">
        <f>G2/D2</f>
        <v>8.3922414638008206E-3</v>
      </c>
      <c r="I2" s="7">
        <f>IF(A2="","",D2-J2)</f>
        <v>9069438.6287999991</v>
      </c>
      <c r="J2" s="11">
        <f>IF(A2="","",D2-(E2+G2))</f>
        <v>699786.28609763831</v>
      </c>
      <c r="K2" s="5">
        <f>IF(A2="","",Assumptions!$B$15)</f>
        <v>0</v>
      </c>
      <c r="L2" s="6">
        <f>IF(A2="","",J2/D2)</f>
        <v>7.16317100070544E-2</v>
      </c>
      <c r="M2" s="6" t="s">
        <v>9</v>
      </c>
      <c r="N2" s="11">
        <f>'[1]Light Duty BAU'!$L$2</f>
        <v>461449.26720000006</v>
      </c>
      <c r="O2" s="6">
        <f>N2/J2</f>
        <v>0.65941456179896607</v>
      </c>
      <c r="P2" s="11">
        <f>'[1]Gasoline-Electric Hybrid Fleet'!B2</f>
        <v>104413.44960000001</v>
      </c>
      <c r="Q2" s="6">
        <f>P2/J2</f>
        <v>0.14920762477679025</v>
      </c>
      <c r="R2" s="11">
        <f>'[1]Light Duty BAU'!$Z$2</f>
        <v>93637.366097636579</v>
      </c>
      <c r="S2" s="6">
        <f>IF(A2="","",R2/J2)</f>
        <v>0.13380851834037191</v>
      </c>
      <c r="T2" s="11">
        <f>'[1]Light Duty BAU'!$V$2</f>
        <v>29521.756799999999</v>
      </c>
      <c r="U2" s="6">
        <f>IF(A2="","",T2/J2)</f>
        <v>4.2186818156480635E-2</v>
      </c>
      <c r="V2" s="9">
        <f>'[1]Light Duty BAU'!$N$2</f>
        <v>1008.6336000000001</v>
      </c>
      <c r="W2" s="6">
        <f>IF(A2="","",V2/J2)</f>
        <v>1.4413451935799577E-3</v>
      </c>
      <c r="X2" s="9">
        <f>'[1]Light Duty BAU'!$T$2</f>
        <v>4169.0160000000005</v>
      </c>
      <c r="Y2" s="6">
        <f>X2/J2</f>
        <v>5.9575560179216131E-3</v>
      </c>
      <c r="Z2" s="9">
        <f>'[1]Light Duty BAU'!$X$2</f>
        <v>5586.796800000001</v>
      </c>
      <c r="AA2" s="6">
        <f>IF(A2="","",Z2/J2)</f>
        <v>7.9835757158872051E-3</v>
      </c>
      <c r="AB2">
        <f>'[1]Light Duty BAU'!$R$2</f>
        <v>0</v>
      </c>
      <c r="AC2" s="6">
        <f>IF(A2="","",AB2/J2)</f>
        <v>0</v>
      </c>
      <c r="AD2">
        <f>'[1]Light Duty BAU'!$AB$2</f>
        <v>0</v>
      </c>
      <c r="AE2" s="6">
        <f>IF(A2="","",AD2/J2)</f>
        <v>0</v>
      </c>
      <c r="AF2" s="15">
        <f>IF(A2="","",AA2+Y2+W2+U2+S2+Q2+O2)</f>
        <v>0.99999999999999767</v>
      </c>
    </row>
    <row r="3" spans="1:32" x14ac:dyDescent="0.3">
      <c r="A3">
        <f>'Emission Assumption Summary'!A3</f>
        <v>2013</v>
      </c>
      <c r="B3" s="4">
        <f>IF(A3="","",B2*(1+Assumptions!$B$9))</f>
        <v>11553490.403999999</v>
      </c>
      <c r="C3" s="13">
        <f>IF(A3="","",C2*(1+Assumptions!$B$19))</f>
        <v>0.85084999999999988</v>
      </c>
      <c r="D3" s="11">
        <f>IF(A3="","",B3*C3)</f>
        <v>9830287.310243398</v>
      </c>
      <c r="E3" s="7">
        <f t="shared" ref="E3:E66" si="0">IF(A3="","",D3-(G3+J3))</f>
        <v>9048515.3297457602</v>
      </c>
      <c r="F3" s="6">
        <f>IF(A3="","",E3/D3)</f>
        <v>0.92047313004951414</v>
      </c>
      <c r="G3" s="11">
        <f>IF(A3="","",G2*(1+Assumptions!$B$13))</f>
        <v>81985.694399999993</v>
      </c>
      <c r="H3" s="6">
        <f>IF(A3="","",G3/D3)</f>
        <v>8.3401117192748696E-3</v>
      </c>
      <c r="I3" s="7">
        <f t="shared" ref="I3:I66" si="1">IF(A3="","",D3-J3)</f>
        <v>9130501.0241457596</v>
      </c>
      <c r="J3" s="11">
        <f>IF(A3="","",J2*(1+Assumptions!$B$15))</f>
        <v>699786.28609763831</v>
      </c>
      <c r="K3" s="5">
        <f>IF(A3="","",Assumptions!$B$15)</f>
        <v>0</v>
      </c>
      <c r="L3" s="6">
        <f t="shared" ref="L3:L66" si="2">IF(A3="","",J3/D3)</f>
        <v>7.1186758231211011E-2</v>
      </c>
      <c r="M3" s="14">
        <f>IF(A3="","",J3-J2)</f>
        <v>0</v>
      </c>
      <c r="N3" s="7">
        <f>IF(A3="","",N2+(M3*'Alt Added Brkdn'!F3))</f>
        <v>461449.26720000006</v>
      </c>
      <c r="O3" s="6">
        <f>IF(A3="","",N3/J3)</f>
        <v>0.65941456179896607</v>
      </c>
      <c r="P3" s="7">
        <f>IF(A3="","",P2+(M3*'Alt Added Brkdn'!G3))</f>
        <v>104413.44960000001</v>
      </c>
      <c r="Q3" s="6">
        <f>IF(A3="","",P3/J3)</f>
        <v>0.14920762477679025</v>
      </c>
      <c r="R3" s="7">
        <f>IF(A3="","",R2+(M3*'Alt Added Brkdn'!H3))</f>
        <v>93637.366097636579</v>
      </c>
      <c r="S3" s="6">
        <f t="shared" ref="S3:S66" si="3">IF(A3="","",R3/J3)</f>
        <v>0.13380851834037191</v>
      </c>
      <c r="T3" s="7">
        <f>IF(A3="","",T2+(M3*'Alt Added Brkdn'!I3))</f>
        <v>29521.756799999999</v>
      </c>
      <c r="U3" s="6">
        <f t="shared" ref="U3:U66" si="4">IF(A3="","",T3/J3)</f>
        <v>4.2186818156480635E-2</v>
      </c>
      <c r="V3" s="11">
        <f>IF(A3="","",V2+(M3*'Alt Added Brkdn'!J3))</f>
        <v>1008.6336000000001</v>
      </c>
      <c r="W3" s="6">
        <f t="shared" ref="W3:W66" si="5">IF(A3="","",V3/J3)</f>
        <v>1.4413451935799577E-3</v>
      </c>
      <c r="X3" s="11">
        <f>IF(A2="","",X2+(M3*'Alt Added Brkdn'!L3))</f>
        <v>4169.0160000000005</v>
      </c>
      <c r="Y3" s="6">
        <f>IF(A3="","",X3/J3)</f>
        <v>5.9575560179216131E-3</v>
      </c>
      <c r="Z3" s="11">
        <f>IF(A3="","",Z2+(M3*'Alt Added Brkdn'!L3))</f>
        <v>5586.796800000001</v>
      </c>
      <c r="AA3" s="6">
        <f t="shared" ref="AA3:AA66" si="6">IF(A3="","",Z3/J3)</f>
        <v>7.9835757158872051E-3</v>
      </c>
      <c r="AB3" s="11">
        <f>IF(A3="","",AB2+(M3*'Alt Added Brkdn'!M3))</f>
        <v>0</v>
      </c>
      <c r="AC3" s="6">
        <f t="shared" ref="AC3:AC66" si="7">IF(A3="","",AB3/J3)</f>
        <v>0</v>
      </c>
      <c r="AD3" s="11">
        <f>IF(A3="","",AD2+(M3*'Alt Added Brkdn'!N3))</f>
        <v>0</v>
      </c>
      <c r="AE3" s="6">
        <f t="shared" ref="AE3:AE66" si="8">IF(A3="","",AD3/J3)</f>
        <v>0</v>
      </c>
      <c r="AF3" s="15">
        <f t="shared" ref="AF3:AF66" si="9">IF(A3="","",AA3+Y3+W3+U3+S3+Q3+O3)</f>
        <v>0.99999999999999767</v>
      </c>
    </row>
    <row r="4" spans="1:32" x14ac:dyDescent="0.3">
      <c r="A4">
        <f>'Emission Assumption Summary'!A4</f>
        <v>2014</v>
      </c>
      <c r="B4" s="4">
        <f>IF(A4="","",B3*(1+Assumptions!$B$9))</f>
        <v>11562733.196323197</v>
      </c>
      <c r="C4" s="13">
        <f>IF(A4="","",C3*(1+Assumptions!$B$19))</f>
        <v>0.85170084999999984</v>
      </c>
      <c r="D4" s="11">
        <f t="shared" ref="D4:D67" si="10">IF(A4="","",B4*C4)</f>
        <v>9847989.6916316822</v>
      </c>
      <c r="E4" s="7">
        <f t="shared" si="0"/>
        <v>9066217.7111340445</v>
      </c>
      <c r="F4" s="6">
        <f t="shared" ref="F4:F67" si="11">IF(A4="","",E4/D4)</f>
        <v>0.92061608460435862</v>
      </c>
      <c r="G4" s="11">
        <f>IF(A4="","",G3*(1+Assumptions!$B$13))</f>
        <v>81985.694399999993</v>
      </c>
      <c r="H4" s="6">
        <f t="shared" ref="H4:H67" si="12">IF(A4="","",G4/D4)</f>
        <v>8.3251198434607671E-3</v>
      </c>
      <c r="I4" s="7">
        <f t="shared" si="1"/>
        <v>9148203.4055340439</v>
      </c>
      <c r="J4" s="11">
        <f>IF(A4="","",J3*(1+Assumptions!$B$15))</f>
        <v>699786.28609763831</v>
      </c>
      <c r="K4" s="5">
        <f>IF(A4="","",Assumptions!$B$15)</f>
        <v>0</v>
      </c>
      <c r="L4" s="6">
        <f t="shared" si="2"/>
        <v>7.1058795552180656E-2</v>
      </c>
      <c r="M4" s="14">
        <f t="shared" ref="M4:M67" si="13">IF(A4="","",J4-J3)</f>
        <v>0</v>
      </c>
      <c r="N4" s="7">
        <f>IF(A4="","",N3+(M4*'Alt Added Brkdn'!F4))</f>
        <v>461449.26720000006</v>
      </c>
      <c r="O4" s="6">
        <f t="shared" ref="O4:O67" si="14">IF(A4="","",N4/J4)</f>
        <v>0.65941456179896607</v>
      </c>
      <c r="P4" s="7">
        <f>IF(A4="","",P3+(M4*'Alt Added Brkdn'!G4))</f>
        <v>104413.44960000001</v>
      </c>
      <c r="Q4" s="6">
        <f>IF(A4="","",P4/J4)</f>
        <v>0.14920762477679025</v>
      </c>
      <c r="R4" s="7">
        <f>IF(A4="","",R3+(M4*'Alt Added Brkdn'!H4))</f>
        <v>93637.366097636579</v>
      </c>
      <c r="S4" s="6">
        <f t="shared" si="3"/>
        <v>0.13380851834037191</v>
      </c>
      <c r="T4" s="7">
        <f>IF(A4="","",T3+(M4*'Alt Added Brkdn'!I4))</f>
        <v>29521.756799999999</v>
      </c>
      <c r="U4" s="6">
        <f t="shared" si="4"/>
        <v>4.2186818156480635E-2</v>
      </c>
      <c r="V4" s="11">
        <f>IF(A4="","",V3+(M4*'Alt Added Brkdn'!J4))</f>
        <v>1008.6336000000001</v>
      </c>
      <c r="W4" s="6">
        <f t="shared" si="5"/>
        <v>1.4413451935799577E-3</v>
      </c>
      <c r="X4" s="11">
        <f>IF(A3="","",X3+(M4*'Alt Added Brkdn'!L4))</f>
        <v>4169.0160000000005</v>
      </c>
      <c r="Y4" s="6">
        <f t="shared" ref="Y4:Y67" si="15">IF(A4="","",X4/J4)</f>
        <v>5.9575560179216131E-3</v>
      </c>
      <c r="Z4" s="11">
        <f>IF(A4="","",Z3+(M4*'Alt Added Brkdn'!L4))</f>
        <v>5586.796800000001</v>
      </c>
      <c r="AA4" s="6">
        <f t="shared" si="6"/>
        <v>7.9835757158872051E-3</v>
      </c>
      <c r="AB4" s="11">
        <f>IF(A4="","",AB3+(M4*'Alt Added Brkdn'!M4))</f>
        <v>0</v>
      </c>
      <c r="AC4" s="6">
        <f t="shared" si="7"/>
        <v>0</v>
      </c>
      <c r="AD4" s="11">
        <f>IF(A4="","",AD3+(M4*'Alt Added Brkdn'!N4))</f>
        <v>0</v>
      </c>
      <c r="AE4" s="6">
        <f t="shared" si="8"/>
        <v>0</v>
      </c>
      <c r="AF4" s="15">
        <f t="shared" si="9"/>
        <v>0.99999999999999767</v>
      </c>
    </row>
    <row r="5" spans="1:32" x14ac:dyDescent="0.3">
      <c r="A5">
        <f>'Emission Assumption Summary'!A5</f>
        <v>2015</v>
      </c>
      <c r="B5" s="4">
        <f>IF(A5="","",B4*(1+Assumptions!$B$9))</f>
        <v>11571983.382880256</v>
      </c>
      <c r="C5" s="13">
        <f>IF(A5="","",C4*(1+Assumptions!$B$19))</f>
        <v>0.8525525508499997</v>
      </c>
      <c r="D5" s="11">
        <f t="shared" si="10"/>
        <v>9865723.9514683709</v>
      </c>
      <c r="E5" s="7">
        <f t="shared" si="0"/>
        <v>9083951.9709707331</v>
      </c>
      <c r="F5" s="6">
        <f t="shared" si="11"/>
        <v>0.920758782189392</v>
      </c>
      <c r="G5" s="11">
        <f>IF(A5="","",G4*(1+Assumptions!$B$13))</f>
        <v>81985.694399999993</v>
      </c>
      <c r="H5" s="6">
        <f t="shared" si="12"/>
        <v>8.3101549164871572E-3</v>
      </c>
      <c r="I5" s="7">
        <f t="shared" si="1"/>
        <v>9165937.6653707325</v>
      </c>
      <c r="J5" s="11">
        <f>IF(A5="","",J4*(1+Assumptions!$B$15))</f>
        <v>699786.28609763831</v>
      </c>
      <c r="K5" s="5">
        <f>IF(A5="","",Assumptions!$B$15)</f>
        <v>0</v>
      </c>
      <c r="L5" s="6">
        <f t="shared" si="2"/>
        <v>7.0931062894120933E-2</v>
      </c>
      <c r="M5" s="14">
        <f t="shared" si="13"/>
        <v>0</v>
      </c>
      <c r="N5" s="7">
        <f>IF(A5="","",N4+(M5*'Alt Added Brkdn'!F5))</f>
        <v>461449.26720000006</v>
      </c>
      <c r="O5" s="6">
        <f t="shared" si="14"/>
        <v>0.65941456179896607</v>
      </c>
      <c r="P5" s="7">
        <f>IF(A5="","",P4+(M5*'Alt Added Brkdn'!G5))</f>
        <v>104413.44960000001</v>
      </c>
      <c r="Q5" s="6">
        <f t="shared" ref="Q5:Q68" si="16">IF(A5="","",P5/J5)</f>
        <v>0.14920762477679025</v>
      </c>
      <c r="R5" s="7">
        <f>IF(A5="","",R4+(M5*'Alt Added Brkdn'!H5))</f>
        <v>93637.366097636579</v>
      </c>
      <c r="S5" s="6">
        <f t="shared" si="3"/>
        <v>0.13380851834037191</v>
      </c>
      <c r="T5" s="7">
        <f>IF(A5="","",T4+(M5*'Alt Added Brkdn'!I5))</f>
        <v>29521.756799999999</v>
      </c>
      <c r="U5" s="6">
        <f t="shared" si="4"/>
        <v>4.2186818156480635E-2</v>
      </c>
      <c r="V5" s="11">
        <f>IF(A5="","",V4+(M5*'Alt Added Brkdn'!J5))</f>
        <v>1008.6336000000001</v>
      </c>
      <c r="W5" s="6">
        <f t="shared" si="5"/>
        <v>1.4413451935799577E-3</v>
      </c>
      <c r="X5" s="11">
        <f>IF(A4="","",X4+(M5*'Alt Added Brkdn'!L5))</f>
        <v>4169.0160000000005</v>
      </c>
      <c r="Y5" s="6">
        <f t="shared" si="15"/>
        <v>5.9575560179216131E-3</v>
      </c>
      <c r="Z5" s="11">
        <f>IF(A5="","",Z4+(M5*'Alt Added Brkdn'!L5))</f>
        <v>5586.796800000001</v>
      </c>
      <c r="AA5" s="6">
        <f t="shared" si="6"/>
        <v>7.9835757158872051E-3</v>
      </c>
      <c r="AB5" s="11">
        <f>IF(A5="","",AB4+(M5*'Alt Added Brkdn'!M5))</f>
        <v>0</v>
      </c>
      <c r="AC5" s="6">
        <f t="shared" si="7"/>
        <v>0</v>
      </c>
      <c r="AD5" s="11">
        <f>IF(A5="","",AD4+(M5*'Alt Added Brkdn'!N5))</f>
        <v>0</v>
      </c>
      <c r="AE5" s="6">
        <f t="shared" si="8"/>
        <v>0</v>
      </c>
      <c r="AF5" s="15">
        <f t="shared" si="9"/>
        <v>0.99999999999999767</v>
      </c>
    </row>
    <row r="6" spans="1:32" x14ac:dyDescent="0.3">
      <c r="A6">
        <f>'Emission Assumption Summary'!A6</f>
        <v>2016</v>
      </c>
      <c r="B6" s="4">
        <f>IF(A6="","",B5*(1+Assumptions!$B$9))</f>
        <v>11581240.969586559</v>
      </c>
      <c r="C6" s="13">
        <f>IF(A6="","",C5*(1+Assumptions!$B$19))</f>
        <v>0.85340510340084963</v>
      </c>
      <c r="D6" s="11">
        <f t="shared" si="10"/>
        <v>9883490.1471601725</v>
      </c>
      <c r="E6" s="7">
        <f t="shared" si="0"/>
        <v>9101718.1666625347</v>
      </c>
      <c r="F6" s="6">
        <f t="shared" si="11"/>
        <v>0.92090122326653356</v>
      </c>
      <c r="G6" s="11">
        <f>IF(A6="","",G5*(1+Assumptions!$B$13))</f>
        <v>81985.694399999993</v>
      </c>
      <c r="H6" s="6">
        <f t="shared" si="12"/>
        <v>8.2952168899118068E-3</v>
      </c>
      <c r="I6" s="7">
        <f t="shared" si="1"/>
        <v>9183703.8610625342</v>
      </c>
      <c r="J6" s="11">
        <f>IF(A6="","",J5*(1+Assumptions!$B$15))</f>
        <v>699786.28609763831</v>
      </c>
      <c r="K6" s="5">
        <f>IF(A6="","",Assumptions!$B$15)</f>
        <v>0</v>
      </c>
      <c r="L6" s="6">
        <f t="shared" si="2"/>
        <v>7.0803559843554673E-2</v>
      </c>
      <c r="M6" s="14">
        <f t="shared" si="13"/>
        <v>0</v>
      </c>
      <c r="N6" s="7">
        <f>IF(A6="","",N5+(M6*'Alt Added Brkdn'!F6))</f>
        <v>461449.26720000006</v>
      </c>
      <c r="O6" s="6">
        <f t="shared" si="14"/>
        <v>0.65941456179896607</v>
      </c>
      <c r="P6" s="7">
        <f>IF(A6="","",P5+(M6*'Alt Added Brkdn'!G6))</f>
        <v>104413.44960000001</v>
      </c>
      <c r="Q6" s="6">
        <f t="shared" si="16"/>
        <v>0.14920762477679025</v>
      </c>
      <c r="R6" s="7">
        <f>IF(A6="","",R5+(M6*'Alt Added Brkdn'!H6))</f>
        <v>93637.366097636579</v>
      </c>
      <c r="S6" s="6">
        <f t="shared" si="3"/>
        <v>0.13380851834037191</v>
      </c>
      <c r="T6" s="7">
        <f>IF(A6="","",T5+(M6*'Alt Added Brkdn'!I6))</f>
        <v>29521.756799999999</v>
      </c>
      <c r="U6" s="6">
        <f t="shared" si="4"/>
        <v>4.2186818156480635E-2</v>
      </c>
      <c r="V6" s="11">
        <f>IF(A6="","",V5+(M6*'Alt Added Brkdn'!J6))</f>
        <v>1008.6336000000001</v>
      </c>
      <c r="W6" s="6">
        <f t="shared" si="5"/>
        <v>1.4413451935799577E-3</v>
      </c>
      <c r="X6" s="11">
        <f>IF(A5="","",X5+(M6*'Alt Added Brkdn'!L6))</f>
        <v>4169.0160000000005</v>
      </c>
      <c r="Y6" s="6">
        <f t="shared" si="15"/>
        <v>5.9575560179216131E-3</v>
      </c>
      <c r="Z6" s="11">
        <f>IF(A6="","",Z5+(M6*'Alt Added Brkdn'!L6))</f>
        <v>5586.796800000001</v>
      </c>
      <c r="AA6" s="6">
        <f t="shared" si="6"/>
        <v>7.9835757158872051E-3</v>
      </c>
      <c r="AB6" s="11">
        <f>IF(A6="","",AB5+(M6*'Alt Added Brkdn'!M6))</f>
        <v>0</v>
      </c>
      <c r="AC6" s="6">
        <f t="shared" si="7"/>
        <v>0</v>
      </c>
      <c r="AD6" s="11">
        <f>IF(A6="","",AD5+(M6*'Alt Added Brkdn'!N6))</f>
        <v>0</v>
      </c>
      <c r="AE6" s="6">
        <f t="shared" si="8"/>
        <v>0</v>
      </c>
      <c r="AF6" s="15">
        <f t="shared" si="9"/>
        <v>0.99999999999999767</v>
      </c>
    </row>
    <row r="7" spans="1:32" x14ac:dyDescent="0.3">
      <c r="A7">
        <f>'Emission Assumption Summary'!A7</f>
        <v>2017</v>
      </c>
      <c r="B7" s="4">
        <f>IF(A7="","",B6*(1+Assumptions!$B$9))</f>
        <v>11590505.962362226</v>
      </c>
      <c r="C7" s="13">
        <f>IF(A7="","",C6*(1+Assumptions!$B$19))</f>
        <v>0.85425850850425034</v>
      </c>
      <c r="D7" s="11">
        <f t="shared" si="10"/>
        <v>9901288.3362171762</v>
      </c>
      <c r="E7" s="7">
        <f t="shared" si="0"/>
        <v>9119516.3557195384</v>
      </c>
      <c r="F7" s="6">
        <f t="shared" si="11"/>
        <v>0.92104340829687259</v>
      </c>
      <c r="G7" s="11">
        <f>IF(A7="","",G6*(1+Assumptions!$B$13))</f>
        <v>81985.694399999993</v>
      </c>
      <c r="H7" s="6">
        <f t="shared" si="12"/>
        <v>8.2803057153795542E-3</v>
      </c>
      <c r="I7" s="7">
        <f t="shared" si="1"/>
        <v>9201502.0501195379</v>
      </c>
      <c r="J7" s="11">
        <f>IF(A7="","",J6*(1+Assumptions!$B$15))</f>
        <v>699786.28609763831</v>
      </c>
      <c r="K7" s="5">
        <f>IF(A7="","",Assumptions!$B$15)</f>
        <v>0</v>
      </c>
      <c r="L7" s="6">
        <f t="shared" si="2"/>
        <v>7.0676285987747958E-2</v>
      </c>
      <c r="M7" s="14">
        <f t="shared" si="13"/>
        <v>0</v>
      </c>
      <c r="N7" s="7">
        <f>IF(A7="","",N6+(M7*'Alt Added Brkdn'!F7))</f>
        <v>461449.26720000006</v>
      </c>
      <c r="O7" s="6">
        <f t="shared" si="14"/>
        <v>0.65941456179896607</v>
      </c>
      <c r="P7" s="7">
        <f>IF(A7="","",P6+(M7*'Alt Added Brkdn'!G7))</f>
        <v>104413.44960000001</v>
      </c>
      <c r="Q7" s="6">
        <f t="shared" si="16"/>
        <v>0.14920762477679025</v>
      </c>
      <c r="R7" s="7">
        <f>IF(A7="","",R6+(M7*'Alt Added Brkdn'!H7))</f>
        <v>93637.366097636579</v>
      </c>
      <c r="S7" s="6">
        <f t="shared" si="3"/>
        <v>0.13380851834037191</v>
      </c>
      <c r="T7" s="7">
        <f>IF(A7="","",T6+(M7*'Alt Added Brkdn'!I7))</f>
        <v>29521.756799999999</v>
      </c>
      <c r="U7" s="6">
        <f t="shared" si="4"/>
        <v>4.2186818156480635E-2</v>
      </c>
      <c r="V7" s="11">
        <f>IF(A7="","",V6+(M7*'Alt Added Brkdn'!J7))</f>
        <v>1008.6336000000001</v>
      </c>
      <c r="W7" s="6">
        <f t="shared" si="5"/>
        <v>1.4413451935799577E-3</v>
      </c>
      <c r="X7" s="11">
        <f>IF(A6="","",X6+(M7*'Alt Added Brkdn'!L7))</f>
        <v>4169.0160000000005</v>
      </c>
      <c r="Y7" s="6">
        <f t="shared" si="15"/>
        <v>5.9575560179216131E-3</v>
      </c>
      <c r="Z7" s="11">
        <f>IF(A7="","",Z6+(M7*'Alt Added Brkdn'!L7))</f>
        <v>5586.796800000001</v>
      </c>
      <c r="AA7" s="6">
        <f t="shared" si="6"/>
        <v>7.9835757158872051E-3</v>
      </c>
      <c r="AB7" s="11">
        <f>IF(A7="","",AB6+(M7*'Alt Added Brkdn'!M7))</f>
        <v>0</v>
      </c>
      <c r="AC7" s="6">
        <f t="shared" si="7"/>
        <v>0</v>
      </c>
      <c r="AD7" s="11">
        <f>IF(A7="","",AD6+(M7*'Alt Added Brkdn'!N7))</f>
        <v>0</v>
      </c>
      <c r="AE7" s="6">
        <f t="shared" si="8"/>
        <v>0</v>
      </c>
      <c r="AF7" s="15">
        <f t="shared" si="9"/>
        <v>0.99999999999999767</v>
      </c>
    </row>
    <row r="8" spans="1:32" x14ac:dyDescent="0.3">
      <c r="A8">
        <f>'Emission Assumption Summary'!A8</f>
        <v>2018</v>
      </c>
      <c r="B8" s="4">
        <f>IF(A8="","",B7*(1+Assumptions!$B$9))</f>
        <v>11599778.367132114</v>
      </c>
      <c r="C8" s="13">
        <f>IF(A8="","",C7*(1+Assumptions!$B$19))</f>
        <v>0.85511276701275452</v>
      </c>
      <c r="D8" s="11">
        <f t="shared" si="10"/>
        <v>9919118.5762530342</v>
      </c>
      <c r="E8" s="7">
        <f t="shared" si="0"/>
        <v>9137346.5957553964</v>
      </c>
      <c r="F8" s="6">
        <f t="shared" si="11"/>
        <v>0.92118533774066913</v>
      </c>
      <c r="G8" s="11">
        <f>IF(A8="","",G7*(1+Assumptions!$B$13))</f>
        <v>81985.694399999993</v>
      </c>
      <c r="H8" s="6">
        <f t="shared" si="12"/>
        <v>8.2654213446221592E-3</v>
      </c>
      <c r="I8" s="7">
        <f t="shared" si="1"/>
        <v>9219332.2901553959</v>
      </c>
      <c r="J8" s="11">
        <f>IF(A8="","",J7*(1+Assumptions!$B$15))</f>
        <v>699786.28609763831</v>
      </c>
      <c r="K8" s="5">
        <f>IF(A8="","",Assumptions!$B$15)</f>
        <v>0</v>
      </c>
      <c r="L8" s="6">
        <f t="shared" si="2"/>
        <v>7.0549240914708766E-2</v>
      </c>
      <c r="M8" s="14">
        <f t="shared" si="13"/>
        <v>0</v>
      </c>
      <c r="N8" s="7">
        <f>IF(A8="","",N7+(M8*'Alt Added Brkdn'!F8))</f>
        <v>461449.26720000006</v>
      </c>
      <c r="O8" s="6">
        <f t="shared" si="14"/>
        <v>0.65941456179896607</v>
      </c>
      <c r="P8" s="7">
        <f>IF(A8="","",P7+(M8*'Alt Added Brkdn'!G8))</f>
        <v>104413.44960000001</v>
      </c>
      <c r="Q8" s="6">
        <f t="shared" si="16"/>
        <v>0.14920762477679025</v>
      </c>
      <c r="R8" s="7">
        <f>IF(A8="","",R7+(M8*'Alt Added Brkdn'!H8))</f>
        <v>93637.366097636579</v>
      </c>
      <c r="S8" s="6">
        <f t="shared" si="3"/>
        <v>0.13380851834037191</v>
      </c>
      <c r="T8" s="7">
        <f>IF(A8="","",T7+(M8*'Alt Added Brkdn'!I8))</f>
        <v>29521.756799999999</v>
      </c>
      <c r="U8" s="6">
        <f t="shared" si="4"/>
        <v>4.2186818156480635E-2</v>
      </c>
      <c r="V8" s="11">
        <f>IF(A8="","",V7+(M8*'Alt Added Brkdn'!J8))</f>
        <v>1008.6336000000001</v>
      </c>
      <c r="W8" s="6">
        <f t="shared" si="5"/>
        <v>1.4413451935799577E-3</v>
      </c>
      <c r="X8" s="11">
        <f>IF(A7="","",X7+(M8*'Alt Added Brkdn'!L8))</f>
        <v>4169.0160000000005</v>
      </c>
      <c r="Y8" s="6">
        <f t="shared" si="15"/>
        <v>5.9575560179216131E-3</v>
      </c>
      <c r="Z8" s="11">
        <f>IF(A8="","",Z7+(M8*'Alt Added Brkdn'!L8))</f>
        <v>5586.796800000001</v>
      </c>
      <c r="AA8" s="6">
        <f t="shared" si="6"/>
        <v>7.9835757158872051E-3</v>
      </c>
      <c r="AB8" s="11">
        <f>IF(A8="","",AB7+(M8*'Alt Added Brkdn'!M8))</f>
        <v>0</v>
      </c>
      <c r="AC8" s="6">
        <f t="shared" si="7"/>
        <v>0</v>
      </c>
      <c r="AD8" s="11">
        <f>IF(A8="","",AD7+(M8*'Alt Added Brkdn'!N8))</f>
        <v>0</v>
      </c>
      <c r="AE8" s="6">
        <f t="shared" si="8"/>
        <v>0</v>
      </c>
      <c r="AF8" s="15">
        <f t="shared" si="9"/>
        <v>0.99999999999999767</v>
      </c>
    </row>
    <row r="9" spans="1:32" x14ac:dyDescent="0.3">
      <c r="A9">
        <f>'Emission Assumption Summary'!A9</f>
        <v>2019</v>
      </c>
      <c r="B9" s="4">
        <f>IF(A9="","",B8*(1+Assumptions!$B$9))</f>
        <v>11609058.18982582</v>
      </c>
      <c r="C9" s="13">
        <f>IF(A9="","",C8*(1+Assumptions!$B$19))</f>
        <v>0.85596787977976718</v>
      </c>
      <c r="D9" s="11">
        <f t="shared" si="10"/>
        <v>9936980.9249851499</v>
      </c>
      <c r="E9" s="7">
        <f t="shared" si="0"/>
        <v>9155208.9444875121</v>
      </c>
      <c r="F9" s="6">
        <f t="shared" si="11"/>
        <v>0.92132701205735623</v>
      </c>
      <c r="G9" s="11">
        <f>IF(A9="","",G8*(1+Assumptions!$B$13))</f>
        <v>81985.694399999993</v>
      </c>
      <c r="H9" s="6">
        <f t="shared" si="12"/>
        <v>8.2505637294581526E-3</v>
      </c>
      <c r="I9" s="7">
        <f t="shared" si="1"/>
        <v>9237194.6388875116</v>
      </c>
      <c r="J9" s="11">
        <f>IF(A9="","",J8*(1+Assumptions!$B$15))</f>
        <v>699786.28609763831</v>
      </c>
      <c r="K9" s="5">
        <f>IF(A9="","",Assumptions!$B$15)</f>
        <v>0</v>
      </c>
      <c r="L9" s="6">
        <f t="shared" si="2"/>
        <v>7.0422424213185661E-2</v>
      </c>
      <c r="M9" s="14">
        <f t="shared" si="13"/>
        <v>0</v>
      </c>
      <c r="N9" s="7">
        <f>IF(A9="","",N8+(M9*'Alt Added Brkdn'!F9))</f>
        <v>461449.26720000006</v>
      </c>
      <c r="O9" s="6">
        <f t="shared" si="14"/>
        <v>0.65941456179896607</v>
      </c>
      <c r="P9" s="7">
        <f>IF(A9="","",P8+(M9*'Alt Added Brkdn'!G9))</f>
        <v>104413.44960000001</v>
      </c>
      <c r="Q9" s="6">
        <f t="shared" si="16"/>
        <v>0.14920762477679025</v>
      </c>
      <c r="R9" s="7">
        <f>IF(A9="","",R8+(M9*'Alt Added Brkdn'!H9))</f>
        <v>93637.366097636579</v>
      </c>
      <c r="S9" s="6">
        <f t="shared" si="3"/>
        <v>0.13380851834037191</v>
      </c>
      <c r="T9" s="7">
        <f>IF(A9="","",T8+(M9*'Alt Added Brkdn'!I9))</f>
        <v>29521.756799999999</v>
      </c>
      <c r="U9" s="6">
        <f t="shared" si="4"/>
        <v>4.2186818156480635E-2</v>
      </c>
      <c r="V9" s="11">
        <f>IF(A9="","",V8+(M9*'Alt Added Brkdn'!J9))</f>
        <v>1008.6336000000001</v>
      </c>
      <c r="W9" s="6">
        <f t="shared" si="5"/>
        <v>1.4413451935799577E-3</v>
      </c>
      <c r="X9" s="11">
        <f>IF(A8="","",X8+(M9*'Alt Added Brkdn'!L9))</f>
        <v>4169.0160000000005</v>
      </c>
      <c r="Y9" s="6">
        <f t="shared" si="15"/>
        <v>5.9575560179216131E-3</v>
      </c>
      <c r="Z9" s="11">
        <f>IF(A9="","",Z8+(M9*'Alt Added Brkdn'!L9))</f>
        <v>5586.796800000001</v>
      </c>
      <c r="AA9" s="6">
        <f t="shared" si="6"/>
        <v>7.9835757158872051E-3</v>
      </c>
      <c r="AB9" s="11">
        <f>IF(A9="","",AB8+(M9*'Alt Added Brkdn'!M9))</f>
        <v>0</v>
      </c>
      <c r="AC9" s="6">
        <f t="shared" si="7"/>
        <v>0</v>
      </c>
      <c r="AD9" s="11">
        <f>IF(A9="","",AD8+(M9*'Alt Added Brkdn'!N9))</f>
        <v>0</v>
      </c>
      <c r="AE9" s="6">
        <f t="shared" si="8"/>
        <v>0</v>
      </c>
      <c r="AF9" s="15">
        <f t="shared" si="9"/>
        <v>0.99999999999999767</v>
      </c>
    </row>
    <row r="10" spans="1:32" x14ac:dyDescent="0.3">
      <c r="A10">
        <f>'Emission Assumption Summary'!A10</f>
        <v>2020</v>
      </c>
      <c r="B10" s="4">
        <f>IF(A10="","",B9*(1+Assumptions!$B$9))</f>
        <v>11618345.43637768</v>
      </c>
      <c r="C10" s="13">
        <f>IF(A10="","",C9*(1+Assumptions!$B$19))</f>
        <v>0.85682384765954689</v>
      </c>
      <c r="D10" s="11">
        <f t="shared" si="10"/>
        <v>9954875.4402348604</v>
      </c>
      <c r="E10" s="7">
        <f t="shared" si="0"/>
        <v>9173103.4597372226</v>
      </c>
      <c r="F10" s="6">
        <f t="shared" si="11"/>
        <v>0.92146843170554082</v>
      </c>
      <c r="G10" s="11">
        <f>IF(A10="","",G9*(1+Assumptions!$B$13))</f>
        <v>81985.694399999993</v>
      </c>
      <c r="H10" s="6">
        <f t="shared" si="12"/>
        <v>8.2357328217926695E-3</v>
      </c>
      <c r="I10" s="7">
        <f t="shared" si="1"/>
        <v>9255089.1541372221</v>
      </c>
      <c r="J10" s="11">
        <f>IF(A10="","",J9*(1+Assumptions!$B$15))</f>
        <v>699786.28609763831</v>
      </c>
      <c r="K10" s="5">
        <f>IF(A10="","",Assumptions!$B$15)</f>
        <v>0</v>
      </c>
      <c r="L10" s="6">
        <f t="shared" si="2"/>
        <v>7.0295835472666504E-2</v>
      </c>
      <c r="M10" s="14">
        <f t="shared" si="13"/>
        <v>0</v>
      </c>
      <c r="N10" s="7">
        <f>IF(A10="","",N9+(M10*'Alt Added Brkdn'!F10))</f>
        <v>461449.26720000006</v>
      </c>
      <c r="O10" s="6">
        <f t="shared" si="14"/>
        <v>0.65941456179896607</v>
      </c>
      <c r="P10" s="7">
        <f>IF(A10="","",P9+(M10*'Alt Added Brkdn'!G10))</f>
        <v>104413.44960000001</v>
      </c>
      <c r="Q10" s="6">
        <f t="shared" si="16"/>
        <v>0.14920762477679025</v>
      </c>
      <c r="R10" s="7">
        <f>IF(A10="","",R9+(M10*'Alt Added Brkdn'!H10))</f>
        <v>93637.366097636579</v>
      </c>
      <c r="S10" s="6">
        <f t="shared" si="3"/>
        <v>0.13380851834037191</v>
      </c>
      <c r="T10" s="7">
        <f>IF(A10="","",T9+(M10*'Alt Added Brkdn'!I10))</f>
        <v>29521.756799999999</v>
      </c>
      <c r="U10" s="6">
        <f t="shared" si="4"/>
        <v>4.2186818156480635E-2</v>
      </c>
      <c r="V10" s="11">
        <f>IF(A10="","",V9+(M10*'Alt Added Brkdn'!J10))</f>
        <v>1008.6336000000001</v>
      </c>
      <c r="W10" s="6">
        <f t="shared" si="5"/>
        <v>1.4413451935799577E-3</v>
      </c>
      <c r="X10" s="11">
        <f>IF(A9="","",X9+(M10*'Alt Added Brkdn'!L10))</f>
        <v>4169.0160000000005</v>
      </c>
      <c r="Y10" s="6">
        <f t="shared" si="15"/>
        <v>5.9575560179216131E-3</v>
      </c>
      <c r="Z10" s="11">
        <f>IF(A10="","",Z9+(M10*'Alt Added Brkdn'!L10))</f>
        <v>5586.796800000001</v>
      </c>
      <c r="AA10" s="6">
        <f t="shared" si="6"/>
        <v>7.9835757158872051E-3</v>
      </c>
      <c r="AB10" s="11">
        <f>IF(A10="","",AB9+(M10*'Alt Added Brkdn'!M10))</f>
        <v>0</v>
      </c>
      <c r="AC10" s="6">
        <f t="shared" si="7"/>
        <v>0</v>
      </c>
      <c r="AD10" s="11">
        <f>IF(A10="","",AD9+(M10*'Alt Added Brkdn'!N10))</f>
        <v>0</v>
      </c>
      <c r="AE10" s="6">
        <f t="shared" si="8"/>
        <v>0</v>
      </c>
      <c r="AF10" s="15">
        <f t="shared" si="9"/>
        <v>0.99999999999999767</v>
      </c>
    </row>
    <row r="11" spans="1:32" x14ac:dyDescent="0.3">
      <c r="A11">
        <f>'Emission Assumption Summary'!A11</f>
        <v>2021</v>
      </c>
      <c r="B11" s="4">
        <f>IF(A11="","",B10*(1+Assumptions!$B$9))</f>
        <v>11627640.112726782</v>
      </c>
      <c r="C11" s="13">
        <f>IF(A11="","",C10*(1+Assumptions!$B$19))</f>
        <v>0.85768067150720639</v>
      </c>
      <c r="D11" s="11">
        <f t="shared" si="10"/>
        <v>9972802.1799276359</v>
      </c>
      <c r="E11" s="7">
        <f t="shared" si="0"/>
        <v>9191030.1994299982</v>
      </c>
      <c r="F11" s="6">
        <f t="shared" si="11"/>
        <v>0.92160959714300572</v>
      </c>
      <c r="G11" s="11">
        <f>IF(A11="","",G10*(1+Assumptions!$B$13))</f>
        <v>81985.694399999993</v>
      </c>
      <c r="H11" s="6">
        <f t="shared" si="12"/>
        <v>8.2209285736173001E-3</v>
      </c>
      <c r="I11" s="7">
        <f t="shared" si="1"/>
        <v>9273015.8938299976</v>
      </c>
      <c r="J11" s="11">
        <f>IF(A11="","",J10*(1+Assumptions!$B$15))</f>
        <v>699786.28609763831</v>
      </c>
      <c r="K11" s="5">
        <f>IF(A11="","",Assumptions!$B$15)</f>
        <v>0</v>
      </c>
      <c r="L11" s="6">
        <f t="shared" si="2"/>
        <v>7.0169474283376998E-2</v>
      </c>
      <c r="M11" s="14">
        <f t="shared" si="13"/>
        <v>0</v>
      </c>
      <c r="N11" s="7">
        <f>IF(A11="","",N10+(M11*'Alt Added Brkdn'!F11))</f>
        <v>461449.26720000006</v>
      </c>
      <c r="O11" s="6">
        <f t="shared" si="14"/>
        <v>0.65941456179896607</v>
      </c>
      <c r="P11" s="7">
        <f>IF(A11="","",P10+(M11*'Alt Added Brkdn'!G11))</f>
        <v>104413.44960000001</v>
      </c>
      <c r="Q11" s="6">
        <f t="shared" si="16"/>
        <v>0.14920762477679025</v>
      </c>
      <c r="R11" s="7">
        <f>IF(A11="","",R10+(M11*'Alt Added Brkdn'!H11))</f>
        <v>93637.366097636579</v>
      </c>
      <c r="S11" s="6">
        <f t="shared" si="3"/>
        <v>0.13380851834037191</v>
      </c>
      <c r="T11" s="7">
        <f>IF(A11="","",T10+(M11*'Alt Added Brkdn'!I11))</f>
        <v>29521.756799999999</v>
      </c>
      <c r="U11" s="6">
        <f t="shared" si="4"/>
        <v>4.2186818156480635E-2</v>
      </c>
      <c r="V11" s="11">
        <f>IF(A11="","",V10+(M11*'Alt Added Brkdn'!J11))</f>
        <v>1008.6336000000001</v>
      </c>
      <c r="W11" s="6">
        <f t="shared" si="5"/>
        <v>1.4413451935799577E-3</v>
      </c>
      <c r="X11" s="11">
        <f>IF(A10="","",X10+(M11*'Alt Added Brkdn'!L11))</f>
        <v>4169.0160000000005</v>
      </c>
      <c r="Y11" s="6">
        <f t="shared" si="15"/>
        <v>5.9575560179216131E-3</v>
      </c>
      <c r="Z11" s="11">
        <f>IF(A11="","",Z10+(M11*'Alt Added Brkdn'!L11))</f>
        <v>5586.796800000001</v>
      </c>
      <c r="AA11" s="6">
        <f t="shared" si="6"/>
        <v>7.9835757158872051E-3</v>
      </c>
      <c r="AB11" s="11">
        <f>IF(A11="","",AB10+(M11*'Alt Added Brkdn'!M11))</f>
        <v>0</v>
      </c>
      <c r="AC11" s="6">
        <f t="shared" si="7"/>
        <v>0</v>
      </c>
      <c r="AD11" s="11">
        <f>IF(A11="","",AD10+(M11*'Alt Added Brkdn'!N11))</f>
        <v>0</v>
      </c>
      <c r="AE11" s="6">
        <f t="shared" si="8"/>
        <v>0</v>
      </c>
      <c r="AF11" s="15">
        <f t="shared" si="9"/>
        <v>0.99999999999999767</v>
      </c>
    </row>
    <row r="12" spans="1:32" x14ac:dyDescent="0.3">
      <c r="A12">
        <f>'Emission Assumption Summary'!A12</f>
        <v>2022</v>
      </c>
      <c r="B12" s="4">
        <f>IF(A12="","",B11*(1+Assumptions!$B$9))</f>
        <v>11636942.224816961</v>
      </c>
      <c r="C12" s="13">
        <f>IF(A12="","",C11*(1+Assumptions!$B$19))</f>
        <v>0.85853835217871355</v>
      </c>
      <c r="D12" s="11">
        <f t="shared" si="10"/>
        <v>9990761.2020932473</v>
      </c>
      <c r="E12" s="7">
        <f t="shared" si="0"/>
        <v>9208989.2215956096</v>
      </c>
      <c r="F12" s="6">
        <f t="shared" si="11"/>
        <v>0.92175050882671061</v>
      </c>
      <c r="G12" s="11">
        <f>IF(A12="","",G11*(1+Assumptions!$B$13))</f>
        <v>81985.694399999993</v>
      </c>
      <c r="H12" s="6">
        <f t="shared" si="12"/>
        <v>8.2061509370099338E-3</v>
      </c>
      <c r="I12" s="7">
        <f t="shared" si="1"/>
        <v>9290974.915995609</v>
      </c>
      <c r="J12" s="11">
        <f>IF(A12="","",J11*(1+Assumptions!$B$15))</f>
        <v>699786.28609763831</v>
      </c>
      <c r="K12" s="5">
        <f>IF(A12="","",Assumptions!$B$15)</f>
        <v>0</v>
      </c>
      <c r="L12" s="6">
        <f t="shared" si="2"/>
        <v>7.0043340236279519E-2</v>
      </c>
      <c r="M12" s="14">
        <f t="shared" si="13"/>
        <v>0</v>
      </c>
      <c r="N12" s="7">
        <f>IF(A12="","",N11+(M12*'Alt Added Brkdn'!F12))</f>
        <v>461449.26720000006</v>
      </c>
      <c r="O12" s="6">
        <f t="shared" si="14"/>
        <v>0.65941456179896607</v>
      </c>
      <c r="P12" s="7">
        <f>IF(A12="","",P11+(M12*'Alt Added Brkdn'!G12))</f>
        <v>104413.44960000001</v>
      </c>
      <c r="Q12" s="6">
        <f t="shared" si="16"/>
        <v>0.14920762477679025</v>
      </c>
      <c r="R12" s="7">
        <f>IF(A12="","",R11+(M12*'Alt Added Brkdn'!H12))</f>
        <v>93637.366097636579</v>
      </c>
      <c r="S12" s="6">
        <f t="shared" si="3"/>
        <v>0.13380851834037191</v>
      </c>
      <c r="T12" s="7">
        <f>IF(A12="","",T11+(M12*'Alt Added Brkdn'!I12))</f>
        <v>29521.756799999999</v>
      </c>
      <c r="U12" s="6">
        <f t="shared" si="4"/>
        <v>4.2186818156480635E-2</v>
      </c>
      <c r="V12" s="11">
        <f>IF(A12="","",V11+(M12*'Alt Added Brkdn'!J12))</f>
        <v>1008.6336000000001</v>
      </c>
      <c r="W12" s="6">
        <f t="shared" si="5"/>
        <v>1.4413451935799577E-3</v>
      </c>
      <c r="X12" s="11">
        <f>IF(A11="","",X11+(M12*'Alt Added Brkdn'!L12))</f>
        <v>4169.0160000000005</v>
      </c>
      <c r="Y12" s="6">
        <f t="shared" si="15"/>
        <v>5.9575560179216131E-3</v>
      </c>
      <c r="Z12" s="11">
        <f>IF(A12="","",Z11+(M12*'Alt Added Brkdn'!L12))</f>
        <v>5586.796800000001</v>
      </c>
      <c r="AA12" s="6">
        <f t="shared" si="6"/>
        <v>7.9835757158872051E-3</v>
      </c>
      <c r="AB12" s="11">
        <f>IF(A12="","",AB11+(M12*'Alt Added Brkdn'!M12))</f>
        <v>0</v>
      </c>
      <c r="AC12" s="6">
        <f t="shared" si="7"/>
        <v>0</v>
      </c>
      <c r="AD12" s="11">
        <f>IF(A12="","",AD11+(M12*'Alt Added Brkdn'!N12))</f>
        <v>0</v>
      </c>
      <c r="AE12" s="6">
        <f t="shared" si="8"/>
        <v>0</v>
      </c>
      <c r="AF12" s="15">
        <f t="shared" si="9"/>
        <v>0.99999999999999767</v>
      </c>
    </row>
    <row r="13" spans="1:32" x14ac:dyDescent="0.3">
      <c r="A13">
        <f>'Emission Assumption Summary'!A13</f>
        <v>2023</v>
      </c>
      <c r="B13" s="4">
        <f>IF(A13="","",B12*(1+Assumptions!$B$9))</f>
        <v>11646251.778596813</v>
      </c>
      <c r="C13" s="13">
        <f>IF(A13="","",C12*(1+Assumptions!$B$19))</f>
        <v>0.85939689053089219</v>
      </c>
      <c r="D13" s="11">
        <f t="shared" si="10"/>
        <v>10008752.564865973</v>
      </c>
      <c r="E13" s="7">
        <f t="shared" si="0"/>
        <v>9226980.5843683351</v>
      </c>
      <c r="F13" s="6">
        <f t="shared" si="11"/>
        <v>0.92189116721279374</v>
      </c>
      <c r="G13" s="11">
        <f>IF(A13="","",G12*(1+Assumptions!$B$13))</f>
        <v>81985.694399999993</v>
      </c>
      <c r="H13" s="6">
        <f t="shared" si="12"/>
        <v>8.1913998641346027E-3</v>
      </c>
      <c r="I13" s="7">
        <f t="shared" si="1"/>
        <v>9308966.2787683345</v>
      </c>
      <c r="J13" s="11">
        <f>IF(A13="","",J12*(1+Assumptions!$B$15))</f>
        <v>699786.28609763831</v>
      </c>
      <c r="K13" s="5">
        <f>IF(A13="","",Assumptions!$B$15)</f>
        <v>0</v>
      </c>
      <c r="L13" s="6">
        <f t="shared" si="2"/>
        <v>6.9917432923071676E-2</v>
      </c>
      <c r="M13" s="14">
        <f t="shared" si="13"/>
        <v>0</v>
      </c>
      <c r="N13" s="7">
        <f>IF(A13="","",N12+(M13*'Alt Added Brkdn'!F13))</f>
        <v>461449.26720000006</v>
      </c>
      <c r="O13" s="6">
        <f t="shared" si="14"/>
        <v>0.65941456179896607</v>
      </c>
      <c r="P13" s="7">
        <f>IF(A13="","",P12+(M13*'Alt Added Brkdn'!G13))</f>
        <v>104413.44960000001</v>
      </c>
      <c r="Q13" s="6">
        <f t="shared" si="16"/>
        <v>0.14920762477679025</v>
      </c>
      <c r="R13" s="7">
        <f>IF(A13="","",R12+(M13*'Alt Added Brkdn'!H13))</f>
        <v>93637.366097636579</v>
      </c>
      <c r="S13" s="6">
        <f t="shared" si="3"/>
        <v>0.13380851834037191</v>
      </c>
      <c r="T13" s="7">
        <f>IF(A13="","",T12+(M13*'Alt Added Brkdn'!I13))</f>
        <v>29521.756799999999</v>
      </c>
      <c r="U13" s="6">
        <f t="shared" si="4"/>
        <v>4.2186818156480635E-2</v>
      </c>
      <c r="V13" s="11">
        <f>IF(A13="","",V12+(M13*'Alt Added Brkdn'!J13))</f>
        <v>1008.6336000000001</v>
      </c>
      <c r="W13" s="6">
        <f t="shared" si="5"/>
        <v>1.4413451935799577E-3</v>
      </c>
      <c r="X13" s="11">
        <f>IF(A12="","",X12+(M13*'Alt Added Brkdn'!L13))</f>
        <v>4169.0160000000005</v>
      </c>
      <c r="Y13" s="6">
        <f t="shared" si="15"/>
        <v>5.9575560179216131E-3</v>
      </c>
      <c r="Z13" s="11">
        <f>IF(A13="","",Z12+(M13*'Alt Added Brkdn'!L13))</f>
        <v>5586.796800000001</v>
      </c>
      <c r="AA13" s="6">
        <f t="shared" si="6"/>
        <v>7.9835757158872051E-3</v>
      </c>
      <c r="AB13" s="11">
        <f>IF(A13="","",AB12+(M13*'Alt Added Brkdn'!M13))</f>
        <v>0</v>
      </c>
      <c r="AC13" s="6">
        <f t="shared" si="7"/>
        <v>0</v>
      </c>
      <c r="AD13" s="11">
        <f>IF(A13="","",AD12+(M13*'Alt Added Brkdn'!N13))</f>
        <v>0</v>
      </c>
      <c r="AE13" s="6">
        <f t="shared" si="8"/>
        <v>0</v>
      </c>
      <c r="AF13" s="15">
        <f t="shared" si="9"/>
        <v>0.99999999999999767</v>
      </c>
    </row>
    <row r="14" spans="1:32" x14ac:dyDescent="0.3">
      <c r="A14">
        <f>'Emission Assumption Summary'!A14</f>
        <v>2024</v>
      </c>
      <c r="B14" s="4">
        <f>IF(A14="","",B13*(1+Assumptions!$B$9))</f>
        <v>11655568.780019689</v>
      </c>
      <c r="C14" s="13">
        <f>IF(A14="","",C13*(1+Assumptions!$B$19))</f>
        <v>0.86025628742142302</v>
      </c>
      <c r="D14" s="11">
        <f t="shared" si="10"/>
        <v>10026776.326484783</v>
      </c>
      <c r="E14" s="7">
        <f t="shared" si="0"/>
        <v>9245004.3459871449</v>
      </c>
      <c r="F14" s="6">
        <f t="shared" si="11"/>
        <v>0.92203157275657377</v>
      </c>
      <c r="G14" s="11">
        <f>IF(A14="","",G13*(1+Assumptions!$B$13))</f>
        <v>81985.694399999993</v>
      </c>
      <c r="H14" s="6">
        <f t="shared" si="12"/>
        <v>8.176675307241324E-3</v>
      </c>
      <c r="I14" s="7">
        <f t="shared" si="1"/>
        <v>9326990.0403871443</v>
      </c>
      <c r="J14" s="11">
        <f>IF(A14="","",J13*(1+Assumptions!$B$15))</f>
        <v>699786.28609763831</v>
      </c>
      <c r="K14" s="5">
        <f>IF(A14="","",Assumptions!$B$15)</f>
        <v>0</v>
      </c>
      <c r="L14" s="6">
        <f t="shared" si="2"/>
        <v>6.9791751936185004E-2</v>
      </c>
      <c r="M14" s="14">
        <f t="shared" si="13"/>
        <v>0</v>
      </c>
      <c r="N14" s="7">
        <f>IF(A14="","",N13+(M14*'Alt Added Brkdn'!F14))</f>
        <v>461449.26720000006</v>
      </c>
      <c r="O14" s="6">
        <f t="shared" si="14"/>
        <v>0.65941456179896607</v>
      </c>
      <c r="P14" s="7">
        <f>IF(A14="","",P13+(M14*'Alt Added Brkdn'!G14))</f>
        <v>104413.44960000001</v>
      </c>
      <c r="Q14" s="6">
        <f t="shared" si="16"/>
        <v>0.14920762477679025</v>
      </c>
      <c r="R14" s="7">
        <f>IF(A14="","",R13+(M14*'Alt Added Brkdn'!H14))</f>
        <v>93637.366097636579</v>
      </c>
      <c r="S14" s="6">
        <f t="shared" si="3"/>
        <v>0.13380851834037191</v>
      </c>
      <c r="T14" s="7">
        <f>IF(A14="","",T13+(M14*'Alt Added Brkdn'!I14))</f>
        <v>29521.756799999999</v>
      </c>
      <c r="U14" s="6">
        <f t="shared" si="4"/>
        <v>4.2186818156480635E-2</v>
      </c>
      <c r="V14" s="11">
        <f>IF(A14="","",V13+(M14*'Alt Added Brkdn'!J14))</f>
        <v>1008.6336000000001</v>
      </c>
      <c r="W14" s="6">
        <f t="shared" si="5"/>
        <v>1.4413451935799577E-3</v>
      </c>
      <c r="X14" s="11">
        <f>IF(A13="","",X13+(M14*'Alt Added Brkdn'!L14))</f>
        <v>4169.0160000000005</v>
      </c>
      <c r="Y14" s="6">
        <f t="shared" si="15"/>
        <v>5.9575560179216131E-3</v>
      </c>
      <c r="Z14" s="11">
        <f>IF(A14="","",Z13+(M14*'Alt Added Brkdn'!L14))</f>
        <v>5586.796800000001</v>
      </c>
      <c r="AA14" s="6">
        <f t="shared" si="6"/>
        <v>7.9835757158872051E-3</v>
      </c>
      <c r="AB14" s="11">
        <f>IF(A14="","",AB13+(M14*'Alt Added Brkdn'!M14))</f>
        <v>0</v>
      </c>
      <c r="AC14" s="6">
        <f t="shared" si="7"/>
        <v>0</v>
      </c>
      <c r="AD14" s="11">
        <f>IF(A14="","",AD13+(M14*'Alt Added Brkdn'!N14))</f>
        <v>0</v>
      </c>
      <c r="AE14" s="6">
        <f t="shared" si="8"/>
        <v>0</v>
      </c>
      <c r="AF14" s="15">
        <f t="shared" si="9"/>
        <v>0.99999999999999767</v>
      </c>
    </row>
    <row r="15" spans="1:32" x14ac:dyDescent="0.3">
      <c r="A15">
        <f>'Emission Assumption Summary'!A15</f>
        <v>2025</v>
      </c>
      <c r="B15" s="4">
        <f>IF(A15="","",B14*(1+Assumptions!$B$9))</f>
        <v>11664893.235043705</v>
      </c>
      <c r="C15" s="13">
        <f>IF(A15="","",C14*(1+Assumptions!$B$19))</f>
        <v>0.86111654370884438</v>
      </c>
      <c r="D15" s="11">
        <f t="shared" si="10"/>
        <v>10044832.545293516</v>
      </c>
      <c r="E15" s="7">
        <f t="shared" si="0"/>
        <v>9263060.5647958778</v>
      </c>
      <c r="F15" s="6">
        <f t="shared" si="11"/>
        <v>0.92217172591255037</v>
      </c>
      <c r="G15" s="11">
        <f>IF(A15="","",G14*(1+Assumptions!$B$13))</f>
        <v>81985.694399999993</v>
      </c>
      <c r="H15" s="6">
        <f t="shared" si="12"/>
        <v>8.1619772186659507E-3</v>
      </c>
      <c r="I15" s="7">
        <f t="shared" si="1"/>
        <v>9345046.2591958772</v>
      </c>
      <c r="J15" s="11">
        <f>IF(A15="","",J14*(1+Assumptions!$B$15))</f>
        <v>699786.28609763831</v>
      </c>
      <c r="K15" s="5">
        <f>IF(A15="","",Assumptions!$B$15)</f>
        <v>0</v>
      </c>
      <c r="L15" s="6">
        <f t="shared" si="2"/>
        <v>6.96662968687837E-2</v>
      </c>
      <c r="M15" s="14">
        <f t="shared" si="13"/>
        <v>0</v>
      </c>
      <c r="N15" s="7">
        <f>IF(A15="","",N14+(M15*'Alt Added Brkdn'!F15))</f>
        <v>461449.26720000006</v>
      </c>
      <c r="O15" s="6">
        <f t="shared" si="14"/>
        <v>0.65941456179896607</v>
      </c>
      <c r="P15" s="7">
        <f>IF(A15="","",P14+(M15*'Alt Added Brkdn'!G15))</f>
        <v>104413.44960000001</v>
      </c>
      <c r="Q15" s="6">
        <f t="shared" si="16"/>
        <v>0.14920762477679025</v>
      </c>
      <c r="R15" s="7">
        <f>IF(A15="","",R14+(M15*'Alt Added Brkdn'!H15))</f>
        <v>93637.366097636579</v>
      </c>
      <c r="S15" s="6">
        <f t="shared" si="3"/>
        <v>0.13380851834037191</v>
      </c>
      <c r="T15" s="7">
        <f>IF(A15="","",T14+(M15*'Alt Added Brkdn'!I15))</f>
        <v>29521.756799999999</v>
      </c>
      <c r="U15" s="6">
        <f t="shared" si="4"/>
        <v>4.2186818156480635E-2</v>
      </c>
      <c r="V15" s="11">
        <f>IF(A15="","",V14+(M15*'Alt Added Brkdn'!J15))</f>
        <v>1008.6336000000001</v>
      </c>
      <c r="W15" s="6">
        <f t="shared" si="5"/>
        <v>1.4413451935799577E-3</v>
      </c>
      <c r="X15" s="11">
        <f>IF(A14="","",X14+(M15*'Alt Added Brkdn'!L15))</f>
        <v>4169.0160000000005</v>
      </c>
      <c r="Y15" s="6">
        <f t="shared" si="15"/>
        <v>5.9575560179216131E-3</v>
      </c>
      <c r="Z15" s="11">
        <f>IF(A15="","",Z14+(M15*'Alt Added Brkdn'!L15))</f>
        <v>5586.796800000001</v>
      </c>
      <c r="AA15" s="6">
        <f t="shared" si="6"/>
        <v>7.9835757158872051E-3</v>
      </c>
      <c r="AB15" s="11">
        <f>IF(A15="","",AB14+(M15*'Alt Added Brkdn'!M15))</f>
        <v>0</v>
      </c>
      <c r="AC15" s="6">
        <f t="shared" si="7"/>
        <v>0</v>
      </c>
      <c r="AD15" s="11">
        <f>IF(A15="","",AD14+(M15*'Alt Added Brkdn'!N15))</f>
        <v>0</v>
      </c>
      <c r="AE15" s="6">
        <f t="shared" si="8"/>
        <v>0</v>
      </c>
      <c r="AF15" s="15">
        <f t="shared" si="9"/>
        <v>0.99999999999999767</v>
      </c>
    </row>
    <row r="16" spans="1:32" x14ac:dyDescent="0.3">
      <c r="A16">
        <f>'Emission Assumption Summary'!A16</f>
        <v>2026</v>
      </c>
      <c r="B16" s="4">
        <f>IF(A16="","",B15*(1+Assumptions!$B$9))</f>
        <v>11674225.149631739</v>
      </c>
      <c r="C16" s="13">
        <f>IF(A16="","",C15*(1+Assumptions!$B$19))</f>
        <v>0.86197766025255318</v>
      </c>
      <c r="D16" s="11">
        <f t="shared" si="10"/>
        <v>10062921.279741079</v>
      </c>
      <c r="E16" s="7">
        <f t="shared" si="0"/>
        <v>9281149.2992434409</v>
      </c>
      <c r="F16" s="6">
        <f t="shared" si="11"/>
        <v>0.92231162713440673</v>
      </c>
      <c r="G16" s="11">
        <f>IF(A16="","",G15*(1+Assumptions!$B$13))</f>
        <v>81985.694399999993</v>
      </c>
      <c r="H16" s="6">
        <f t="shared" si="12"/>
        <v>8.1473055508300175E-3</v>
      </c>
      <c r="I16" s="7">
        <f t="shared" si="1"/>
        <v>9363134.9936434403</v>
      </c>
      <c r="J16" s="11">
        <f>IF(A16="","",J15*(1+Assumptions!$B$15))</f>
        <v>699786.28609763831</v>
      </c>
      <c r="K16" s="5">
        <f>IF(A16="","",Assumptions!$B$15)</f>
        <v>0</v>
      </c>
      <c r="L16" s="6">
        <f t="shared" si="2"/>
        <v>6.9541067314763297E-2</v>
      </c>
      <c r="M16" s="14">
        <f t="shared" si="13"/>
        <v>0</v>
      </c>
      <c r="N16" s="7">
        <f>IF(A16="","",N15+(M16*'Alt Added Brkdn'!F16))</f>
        <v>461449.26720000006</v>
      </c>
      <c r="O16" s="6">
        <f t="shared" si="14"/>
        <v>0.65941456179896607</v>
      </c>
      <c r="P16" s="7">
        <f>IF(A16="","",P15+(M16*'Alt Added Brkdn'!G16))</f>
        <v>104413.44960000001</v>
      </c>
      <c r="Q16" s="6">
        <f t="shared" si="16"/>
        <v>0.14920762477679025</v>
      </c>
      <c r="R16" s="7">
        <f>IF(A16="","",R15+(M16*'Alt Added Brkdn'!H16))</f>
        <v>93637.366097636579</v>
      </c>
      <c r="S16" s="6">
        <f t="shared" si="3"/>
        <v>0.13380851834037191</v>
      </c>
      <c r="T16" s="7">
        <f>IF(A16="","",T15+(M16*'Alt Added Brkdn'!I16))</f>
        <v>29521.756799999999</v>
      </c>
      <c r="U16" s="6">
        <f t="shared" si="4"/>
        <v>4.2186818156480635E-2</v>
      </c>
      <c r="V16" s="11">
        <f>IF(A16="","",V15+(M16*'Alt Added Brkdn'!J16))</f>
        <v>1008.6336000000001</v>
      </c>
      <c r="W16" s="6">
        <f t="shared" si="5"/>
        <v>1.4413451935799577E-3</v>
      </c>
      <c r="X16" s="11">
        <f>IF(A15="","",X15+(M16*'Alt Added Brkdn'!L16))</f>
        <v>4169.0160000000005</v>
      </c>
      <c r="Y16" s="6">
        <f t="shared" si="15"/>
        <v>5.9575560179216131E-3</v>
      </c>
      <c r="Z16" s="11">
        <f>IF(A16="","",Z15+(M16*'Alt Added Brkdn'!L16))</f>
        <v>5586.796800000001</v>
      </c>
      <c r="AA16" s="6">
        <f t="shared" si="6"/>
        <v>7.9835757158872051E-3</v>
      </c>
      <c r="AB16" s="11">
        <f>IF(A16="","",AB15+(M16*'Alt Added Brkdn'!M16))</f>
        <v>0</v>
      </c>
      <c r="AC16" s="6">
        <f t="shared" si="7"/>
        <v>0</v>
      </c>
      <c r="AD16" s="11">
        <f>IF(A16="","",AD15+(M16*'Alt Added Brkdn'!N16))</f>
        <v>0</v>
      </c>
      <c r="AE16" s="6">
        <f t="shared" si="8"/>
        <v>0</v>
      </c>
      <c r="AF16" s="15">
        <f t="shared" si="9"/>
        <v>0.99999999999999767</v>
      </c>
    </row>
    <row r="17" spans="1:32" x14ac:dyDescent="0.3">
      <c r="A17">
        <f>'Emission Assumption Summary'!A17</f>
        <v>2027</v>
      </c>
      <c r="B17" s="4">
        <f>IF(A17="","",B16*(1+Assumptions!$B$9))</f>
        <v>11683564.529751442</v>
      </c>
      <c r="C17" s="13">
        <f>IF(A17="","",C16*(1+Assumptions!$B$19))</f>
        <v>0.8628396379128056</v>
      </c>
      <c r="D17" s="11">
        <f t="shared" si="10"/>
        <v>10081042.588381633</v>
      </c>
      <c r="E17" s="7">
        <f t="shared" si="0"/>
        <v>9299270.6078839954</v>
      </c>
      <c r="F17" s="6">
        <f t="shared" si="11"/>
        <v>0.92245127687501016</v>
      </c>
      <c r="G17" s="11">
        <f>IF(A17="","",G16*(1+Assumptions!$B$13))</f>
        <v>81985.694399999993</v>
      </c>
      <c r="H17" s="6">
        <f t="shared" si="12"/>
        <v>8.1326602562405825E-3</v>
      </c>
      <c r="I17" s="7">
        <f t="shared" si="1"/>
        <v>9381256.3022839949</v>
      </c>
      <c r="J17" s="11">
        <f>IF(A17="","",J16*(1+Assumptions!$B$15))</f>
        <v>699786.28609763831</v>
      </c>
      <c r="K17" s="5">
        <f>IF(A17="","",Assumptions!$B$15)</f>
        <v>0</v>
      </c>
      <c r="L17" s="6">
        <f t="shared" si="2"/>
        <v>6.9416062868749268E-2</v>
      </c>
      <c r="M17" s="14">
        <f t="shared" si="13"/>
        <v>0</v>
      </c>
      <c r="N17" s="7">
        <f>IF(A17="","",N16+(M17*'Alt Added Brkdn'!F17))</f>
        <v>461449.26720000006</v>
      </c>
      <c r="O17" s="6">
        <f t="shared" si="14"/>
        <v>0.65941456179896607</v>
      </c>
      <c r="P17" s="7">
        <f>IF(A17="","",P16+(M17*'Alt Added Brkdn'!G17))</f>
        <v>104413.44960000001</v>
      </c>
      <c r="Q17" s="6">
        <f t="shared" si="16"/>
        <v>0.14920762477679025</v>
      </c>
      <c r="R17" s="7">
        <f>IF(A17="","",R16+(M17*'Alt Added Brkdn'!H17))</f>
        <v>93637.366097636579</v>
      </c>
      <c r="S17" s="6">
        <f t="shared" si="3"/>
        <v>0.13380851834037191</v>
      </c>
      <c r="T17" s="7">
        <f>IF(A17="","",T16+(M17*'Alt Added Brkdn'!I17))</f>
        <v>29521.756799999999</v>
      </c>
      <c r="U17" s="6">
        <f t="shared" si="4"/>
        <v>4.2186818156480635E-2</v>
      </c>
      <c r="V17" s="11">
        <f>IF(A17="","",V16+(M17*'Alt Added Brkdn'!J17))</f>
        <v>1008.6336000000001</v>
      </c>
      <c r="W17" s="6">
        <f t="shared" si="5"/>
        <v>1.4413451935799577E-3</v>
      </c>
      <c r="X17" s="11">
        <f>IF(A16="","",X16+(M17*'Alt Added Brkdn'!L17))</f>
        <v>4169.0160000000005</v>
      </c>
      <c r="Y17" s="6">
        <f t="shared" si="15"/>
        <v>5.9575560179216131E-3</v>
      </c>
      <c r="Z17" s="11">
        <f>IF(A17="","",Z16+(M17*'Alt Added Brkdn'!L17))</f>
        <v>5586.796800000001</v>
      </c>
      <c r="AA17" s="6">
        <f t="shared" si="6"/>
        <v>7.9835757158872051E-3</v>
      </c>
      <c r="AB17" s="11">
        <f>IF(A17="","",AB16+(M17*'Alt Added Brkdn'!M17))</f>
        <v>0</v>
      </c>
      <c r="AC17" s="6">
        <f t="shared" si="7"/>
        <v>0</v>
      </c>
      <c r="AD17" s="11">
        <f>IF(A17="","",AD16+(M17*'Alt Added Brkdn'!N17))</f>
        <v>0</v>
      </c>
      <c r="AE17" s="6">
        <f t="shared" si="8"/>
        <v>0</v>
      </c>
      <c r="AF17" s="15">
        <f t="shared" si="9"/>
        <v>0.99999999999999767</v>
      </c>
    </row>
    <row r="18" spans="1:32" x14ac:dyDescent="0.3">
      <c r="A18">
        <f>'Emission Assumption Summary'!A18</f>
        <v>2028</v>
      </c>
      <c r="B18" s="4">
        <f>IF(A18="","",B17*(1+Assumptions!$B$9))</f>
        <v>11692911.381375242</v>
      </c>
      <c r="C18" s="13">
        <f>IF(A18="","",C17*(1+Assumptions!$B$19))</f>
        <v>0.86370247755071827</v>
      </c>
      <c r="D18" s="11">
        <f t="shared" si="10"/>
        <v>10099196.529874789</v>
      </c>
      <c r="E18" s="7">
        <f t="shared" si="0"/>
        <v>9317424.5493771508</v>
      </c>
      <c r="F18" s="6">
        <f t="shared" si="11"/>
        <v>0.92259067558641417</v>
      </c>
      <c r="G18" s="11">
        <f>IF(A18="","",G17*(1+Assumptions!$B$13))</f>
        <v>81985.694399999993</v>
      </c>
      <c r="H18" s="6">
        <f t="shared" si="12"/>
        <v>8.1180412874900711E-3</v>
      </c>
      <c r="I18" s="7">
        <f t="shared" si="1"/>
        <v>9399410.2437771503</v>
      </c>
      <c r="J18" s="11">
        <f>IF(A18="","",J17*(1+Assumptions!$B$15))</f>
        <v>699786.28609763831</v>
      </c>
      <c r="K18" s="5">
        <f>IF(A18="","",Assumptions!$B$15)</f>
        <v>0</v>
      </c>
      <c r="L18" s="6">
        <f t="shared" si="2"/>
        <v>6.929128312609581E-2</v>
      </c>
      <c r="M18" s="14">
        <f t="shared" si="13"/>
        <v>0</v>
      </c>
      <c r="N18" s="7">
        <f>IF(A18="","",N17+(M18*'Alt Added Brkdn'!F18))</f>
        <v>461449.26720000006</v>
      </c>
      <c r="O18" s="6">
        <f t="shared" si="14"/>
        <v>0.65941456179896607</v>
      </c>
      <c r="P18" s="7">
        <f>IF(A18="","",P17+(M18*'Alt Added Brkdn'!G18))</f>
        <v>104413.44960000001</v>
      </c>
      <c r="Q18" s="6">
        <f t="shared" si="16"/>
        <v>0.14920762477679025</v>
      </c>
      <c r="R18" s="7">
        <f>IF(A18="","",R17+(M18*'Alt Added Brkdn'!H18))</f>
        <v>93637.366097636579</v>
      </c>
      <c r="S18" s="6">
        <f t="shared" si="3"/>
        <v>0.13380851834037191</v>
      </c>
      <c r="T18" s="7">
        <f>IF(A18="","",T17+(M18*'Alt Added Brkdn'!I18))</f>
        <v>29521.756799999999</v>
      </c>
      <c r="U18" s="6">
        <f t="shared" si="4"/>
        <v>4.2186818156480635E-2</v>
      </c>
      <c r="V18" s="11">
        <f>IF(A18="","",V17+(M18*'Alt Added Brkdn'!J18))</f>
        <v>1008.6336000000001</v>
      </c>
      <c r="W18" s="6">
        <f t="shared" si="5"/>
        <v>1.4413451935799577E-3</v>
      </c>
      <c r="X18" s="11">
        <f>IF(A17="","",X17+(M18*'Alt Added Brkdn'!L18))</f>
        <v>4169.0160000000005</v>
      </c>
      <c r="Y18" s="6">
        <f t="shared" si="15"/>
        <v>5.9575560179216131E-3</v>
      </c>
      <c r="Z18" s="11">
        <f>IF(A18="","",Z17+(M18*'Alt Added Brkdn'!L18))</f>
        <v>5586.796800000001</v>
      </c>
      <c r="AA18" s="6">
        <f t="shared" si="6"/>
        <v>7.9835757158872051E-3</v>
      </c>
      <c r="AB18" s="11">
        <f>IF(A18="","",AB17+(M18*'Alt Added Brkdn'!M18))</f>
        <v>0</v>
      </c>
      <c r="AC18" s="6">
        <f t="shared" si="7"/>
        <v>0</v>
      </c>
      <c r="AD18" s="11">
        <f>IF(A18="","",AD17+(M18*'Alt Added Brkdn'!N18))</f>
        <v>0</v>
      </c>
      <c r="AE18" s="6">
        <f t="shared" si="8"/>
        <v>0</v>
      </c>
      <c r="AF18" s="15">
        <f t="shared" si="9"/>
        <v>0.99999999999999767</v>
      </c>
    </row>
    <row r="19" spans="1:32" x14ac:dyDescent="0.3">
      <c r="A19">
        <f>'Emission Assumption Summary'!A19</f>
        <v>2029</v>
      </c>
      <c r="B19" s="4">
        <f>IF(A19="","",B18*(1+Assumptions!$B$9))</f>
        <v>11702265.710480342</v>
      </c>
      <c r="C19" s="13">
        <f>IF(A19="","",C18*(1+Assumptions!$B$19))</f>
        <v>0.8645661800282689</v>
      </c>
      <c r="D19" s="11">
        <f t="shared" si="10"/>
        <v>10117383.162985785</v>
      </c>
      <c r="E19" s="7">
        <f t="shared" si="0"/>
        <v>9335611.1824881472</v>
      </c>
      <c r="F19" s="6">
        <f t="shared" si="11"/>
        <v>0.92272982371985945</v>
      </c>
      <c r="G19" s="11">
        <f>IF(A19="","",G18*(1+Assumptions!$B$13))</f>
        <v>81985.694399999993</v>
      </c>
      <c r="H19" s="6">
        <f t="shared" si="12"/>
        <v>8.1034485972561344E-3</v>
      </c>
      <c r="I19" s="7">
        <f t="shared" si="1"/>
        <v>9417596.8768881466</v>
      </c>
      <c r="J19" s="11">
        <f>IF(A19="","",J18*(1+Assumptions!$B$15))</f>
        <v>699786.28609763831</v>
      </c>
      <c r="K19" s="5">
        <f>IF(A19="","",Assumptions!$B$15)</f>
        <v>0</v>
      </c>
      <c r="L19" s="6">
        <f t="shared" si="2"/>
        <v>6.9166727682884482E-2</v>
      </c>
      <c r="M19" s="14">
        <f t="shared" si="13"/>
        <v>0</v>
      </c>
      <c r="N19" s="7">
        <f>IF(A19="","",N18+(M19*'Alt Added Brkdn'!F19))</f>
        <v>461449.26720000006</v>
      </c>
      <c r="O19" s="6">
        <f t="shared" si="14"/>
        <v>0.65941456179896607</v>
      </c>
      <c r="P19" s="7">
        <f>IF(A19="","",P18+(M19*'Alt Added Brkdn'!G19))</f>
        <v>104413.44960000001</v>
      </c>
      <c r="Q19" s="6">
        <f t="shared" si="16"/>
        <v>0.14920762477679025</v>
      </c>
      <c r="R19" s="7">
        <f>IF(A19="","",R18+(M19*'Alt Added Brkdn'!H19))</f>
        <v>93637.366097636579</v>
      </c>
      <c r="S19" s="6">
        <f t="shared" si="3"/>
        <v>0.13380851834037191</v>
      </c>
      <c r="T19" s="7">
        <f>IF(A19="","",T18+(M19*'Alt Added Brkdn'!I19))</f>
        <v>29521.756799999999</v>
      </c>
      <c r="U19" s="6">
        <f t="shared" si="4"/>
        <v>4.2186818156480635E-2</v>
      </c>
      <c r="V19" s="11">
        <f>IF(A19="","",V18+(M19*'Alt Added Brkdn'!J19))</f>
        <v>1008.6336000000001</v>
      </c>
      <c r="W19" s="6">
        <f t="shared" si="5"/>
        <v>1.4413451935799577E-3</v>
      </c>
      <c r="X19" s="11">
        <f>IF(A18="","",X18+(M19*'Alt Added Brkdn'!L19))</f>
        <v>4169.0160000000005</v>
      </c>
      <c r="Y19" s="6">
        <f t="shared" si="15"/>
        <v>5.9575560179216131E-3</v>
      </c>
      <c r="Z19" s="11">
        <f>IF(A19="","",Z18+(M19*'Alt Added Brkdn'!L19))</f>
        <v>5586.796800000001</v>
      </c>
      <c r="AA19" s="6">
        <f t="shared" si="6"/>
        <v>7.9835757158872051E-3</v>
      </c>
      <c r="AB19" s="11">
        <f>IF(A19="","",AB18+(M19*'Alt Added Brkdn'!M19))</f>
        <v>0</v>
      </c>
      <c r="AC19" s="6">
        <f t="shared" si="7"/>
        <v>0</v>
      </c>
      <c r="AD19" s="11">
        <f>IF(A19="","",AD18+(M19*'Alt Added Brkdn'!N19))</f>
        <v>0</v>
      </c>
      <c r="AE19" s="6">
        <f t="shared" si="8"/>
        <v>0</v>
      </c>
      <c r="AF19" s="15">
        <f t="shared" si="9"/>
        <v>0.99999999999999767</v>
      </c>
    </row>
    <row r="20" spans="1:32" x14ac:dyDescent="0.3">
      <c r="A20">
        <f>'Emission Assumption Summary'!A20</f>
        <v>2030</v>
      </c>
      <c r="B20" s="4">
        <f>IF(A20="","",B19*(1+Assumptions!$B$9))</f>
        <v>11711627.523048725</v>
      </c>
      <c r="C20" s="13">
        <f>IF(A20="","",C19*(1+Assumptions!$B$19))</f>
        <v>0.86543074620829707</v>
      </c>
      <c r="D20" s="11">
        <f t="shared" si="10"/>
        <v>10135602.546585688</v>
      </c>
      <c r="E20" s="7">
        <f t="shared" si="0"/>
        <v>9353830.5660880506</v>
      </c>
      <c r="F20" s="6">
        <f t="shared" si="11"/>
        <v>0.92286872172577561</v>
      </c>
      <c r="G20" s="11">
        <f>IF(A20="","",G19*(1+Assumptions!$B$13))</f>
        <v>81985.694399999993</v>
      </c>
      <c r="H20" s="6">
        <f t="shared" si="12"/>
        <v>8.0888821383014817E-3</v>
      </c>
      <c r="I20" s="7">
        <f t="shared" si="1"/>
        <v>9435816.2604880501</v>
      </c>
      <c r="J20" s="11">
        <f>IF(A20="","",J19*(1+Assumptions!$B$15))</f>
        <v>699786.28609763831</v>
      </c>
      <c r="K20" s="5">
        <f>IF(A20="","",Assumptions!$B$15)</f>
        <v>0</v>
      </c>
      <c r="L20" s="6">
        <f t="shared" si="2"/>
        <v>6.9042396135922932E-2</v>
      </c>
      <c r="M20" s="14">
        <f t="shared" si="13"/>
        <v>0</v>
      </c>
      <c r="N20" s="7">
        <f>IF(A20="","",N19+(M20*'Alt Added Brkdn'!F20))</f>
        <v>461449.26720000006</v>
      </c>
      <c r="O20" s="6">
        <f t="shared" si="14"/>
        <v>0.65941456179896607</v>
      </c>
      <c r="P20" s="7">
        <f>IF(A20="","",P19+(M20*'Alt Added Brkdn'!G20))</f>
        <v>104413.44960000001</v>
      </c>
      <c r="Q20" s="6">
        <f t="shared" si="16"/>
        <v>0.14920762477679025</v>
      </c>
      <c r="R20" s="7">
        <f>IF(A20="","",R19+(M20*'Alt Added Brkdn'!H20))</f>
        <v>93637.366097636579</v>
      </c>
      <c r="S20" s="6">
        <f t="shared" si="3"/>
        <v>0.13380851834037191</v>
      </c>
      <c r="T20" s="7">
        <f>IF(A20="","",T19+(M20*'Alt Added Brkdn'!I20))</f>
        <v>29521.756799999999</v>
      </c>
      <c r="U20" s="6">
        <f t="shared" si="4"/>
        <v>4.2186818156480635E-2</v>
      </c>
      <c r="V20" s="11">
        <f>IF(A20="","",V19+(M20*'Alt Added Brkdn'!J20))</f>
        <v>1008.6336000000001</v>
      </c>
      <c r="W20" s="6">
        <f t="shared" si="5"/>
        <v>1.4413451935799577E-3</v>
      </c>
      <c r="X20" s="11">
        <f>IF(A19="","",X19+(M20*'Alt Added Brkdn'!L20))</f>
        <v>4169.0160000000005</v>
      </c>
      <c r="Y20" s="6">
        <f t="shared" si="15"/>
        <v>5.9575560179216131E-3</v>
      </c>
      <c r="Z20" s="11">
        <f>IF(A20="","",Z19+(M20*'Alt Added Brkdn'!L20))</f>
        <v>5586.796800000001</v>
      </c>
      <c r="AA20" s="6">
        <f t="shared" si="6"/>
        <v>7.9835757158872051E-3</v>
      </c>
      <c r="AB20" s="11">
        <f>IF(A20="","",AB19+(M20*'Alt Added Brkdn'!M20))</f>
        <v>0</v>
      </c>
      <c r="AC20" s="6">
        <f t="shared" si="7"/>
        <v>0</v>
      </c>
      <c r="AD20" s="11">
        <f>IF(A20="","",AD19+(M20*'Alt Added Brkdn'!N20))</f>
        <v>0</v>
      </c>
      <c r="AE20" s="6">
        <f t="shared" si="8"/>
        <v>0</v>
      </c>
      <c r="AF20" s="15">
        <f t="shared" si="9"/>
        <v>0.99999999999999767</v>
      </c>
    </row>
    <row r="21" spans="1:32" x14ac:dyDescent="0.3">
      <c r="A21">
        <f>'Emission Assumption Summary'!A21</f>
        <v>2031</v>
      </c>
      <c r="B21" s="4">
        <f>IF(A21="","",B20*(1+Assumptions!$B$9))</f>
        <v>11720996.825067163</v>
      </c>
      <c r="C21" s="13">
        <f>IF(A21="","",C20*(1+Assumptions!$B$19))</f>
        <v>0.86629617695450523</v>
      </c>
      <c r="D21" s="11">
        <f t="shared" si="10"/>
        <v>10153854.739651576</v>
      </c>
      <c r="E21" s="7">
        <f t="shared" si="0"/>
        <v>9372082.7591539379</v>
      </c>
      <c r="F21" s="6">
        <f t="shared" si="11"/>
        <v>0.92300737005378275</v>
      </c>
      <c r="G21" s="11">
        <f>IF(A21="","",G20*(1+Assumptions!$B$13))</f>
        <v>81985.694399999993</v>
      </c>
      <c r="H21" s="6">
        <f t="shared" si="12"/>
        <v>8.0743418634737427E-3</v>
      </c>
      <c r="I21" s="7">
        <f t="shared" si="1"/>
        <v>9454068.4535539374</v>
      </c>
      <c r="J21" s="11">
        <f>IF(A21="","",J20*(1+Assumptions!$B$15))</f>
        <v>699786.28609763831</v>
      </c>
      <c r="K21" s="5">
        <f>IF(A21="","",Assumptions!$B$15)</f>
        <v>0</v>
      </c>
      <c r="L21" s="6">
        <f t="shared" si="2"/>
        <v>6.8918288082743556E-2</v>
      </c>
      <c r="M21" s="14">
        <f t="shared" si="13"/>
        <v>0</v>
      </c>
      <c r="N21" s="7">
        <f>IF(A21="","",N20+(M21*'Alt Added Brkdn'!F21))</f>
        <v>461449.26720000006</v>
      </c>
      <c r="O21" s="6">
        <f t="shared" si="14"/>
        <v>0.65941456179896607</v>
      </c>
      <c r="P21" s="7">
        <f>IF(A21="","",P20+(M21*'Alt Added Brkdn'!G21))</f>
        <v>104413.44960000001</v>
      </c>
      <c r="Q21" s="6">
        <f t="shared" si="16"/>
        <v>0.14920762477679025</v>
      </c>
      <c r="R21" s="7">
        <f>IF(A21="","",R20+(M21*'Alt Added Brkdn'!H21))</f>
        <v>93637.366097636579</v>
      </c>
      <c r="S21" s="6">
        <f t="shared" si="3"/>
        <v>0.13380851834037191</v>
      </c>
      <c r="T21" s="7">
        <f>IF(A21="","",T20+(M21*'Alt Added Brkdn'!I21))</f>
        <v>29521.756799999999</v>
      </c>
      <c r="U21" s="6">
        <f t="shared" si="4"/>
        <v>4.2186818156480635E-2</v>
      </c>
      <c r="V21" s="11">
        <f>IF(A21="","",V20+(M21*'Alt Added Brkdn'!J21))</f>
        <v>1008.6336000000001</v>
      </c>
      <c r="W21" s="6">
        <f t="shared" si="5"/>
        <v>1.4413451935799577E-3</v>
      </c>
      <c r="X21" s="11">
        <f>IF(A20="","",X20+(M21*'Alt Added Brkdn'!L21))</f>
        <v>4169.0160000000005</v>
      </c>
      <c r="Y21" s="6">
        <f t="shared" si="15"/>
        <v>5.9575560179216131E-3</v>
      </c>
      <c r="Z21" s="11">
        <f>IF(A21="","",Z20+(M21*'Alt Added Brkdn'!L21))</f>
        <v>5586.796800000001</v>
      </c>
      <c r="AA21" s="6">
        <f t="shared" si="6"/>
        <v>7.9835757158872051E-3</v>
      </c>
      <c r="AB21" s="11">
        <f>IF(A21="","",AB20+(M21*'Alt Added Brkdn'!M21))</f>
        <v>0</v>
      </c>
      <c r="AC21" s="6">
        <f t="shared" si="7"/>
        <v>0</v>
      </c>
      <c r="AD21" s="11">
        <f>IF(A21="","",AD20+(M21*'Alt Added Brkdn'!N21))</f>
        <v>0</v>
      </c>
      <c r="AE21" s="6">
        <f t="shared" si="8"/>
        <v>0</v>
      </c>
      <c r="AF21" s="15">
        <f t="shared" si="9"/>
        <v>0.99999999999999767</v>
      </c>
    </row>
    <row r="22" spans="1:32" x14ac:dyDescent="0.3">
      <c r="A22">
        <f>'Emission Assumption Summary'!A22</f>
        <v>2032</v>
      </c>
      <c r="B22" s="4">
        <f>IF(A22="","",B21*(1+Assumptions!$B$9))</f>
        <v>11730373.622527216</v>
      </c>
      <c r="C22" s="13">
        <f>IF(A22="","",C21*(1+Assumptions!$B$19))</f>
        <v>0.86716247313145967</v>
      </c>
      <c r="D22" s="11">
        <f t="shared" si="10"/>
        <v>10172139.801266739</v>
      </c>
      <c r="E22" s="7">
        <f t="shared" si="0"/>
        <v>9390367.8207691014</v>
      </c>
      <c r="F22" s="6">
        <f t="shared" si="11"/>
        <v>0.92314576915269253</v>
      </c>
      <c r="G22" s="11">
        <f>IF(A22="","",G21*(1+Assumptions!$B$13))</f>
        <v>81985.694399999993</v>
      </c>
      <c r="H22" s="6">
        <f t="shared" si="12"/>
        <v>8.059827725705293E-3</v>
      </c>
      <c r="I22" s="7">
        <f t="shared" si="1"/>
        <v>9472353.5151691008</v>
      </c>
      <c r="J22" s="11">
        <f>IF(A22="","",J21*(1+Assumptions!$B$15))</f>
        <v>699786.28609763831</v>
      </c>
      <c r="K22" s="5">
        <f>IF(A22="","",Assumptions!$B$15)</f>
        <v>0</v>
      </c>
      <c r="L22" s="6">
        <f t="shared" si="2"/>
        <v>6.8794403121602177E-2</v>
      </c>
      <c r="M22" s="14">
        <f t="shared" si="13"/>
        <v>0</v>
      </c>
      <c r="N22" s="7">
        <f>IF(A22="","",N21+(M22*'Alt Added Brkdn'!F22))</f>
        <v>461449.26720000006</v>
      </c>
      <c r="O22" s="6">
        <f t="shared" si="14"/>
        <v>0.65941456179896607</v>
      </c>
      <c r="P22" s="7">
        <f>IF(A22="","",P21+(M22*'Alt Added Brkdn'!G22))</f>
        <v>104413.44960000001</v>
      </c>
      <c r="Q22" s="6">
        <f t="shared" si="16"/>
        <v>0.14920762477679025</v>
      </c>
      <c r="R22" s="7">
        <f>IF(A22="","",R21+(M22*'Alt Added Brkdn'!H22))</f>
        <v>93637.366097636579</v>
      </c>
      <c r="S22" s="6">
        <f t="shared" si="3"/>
        <v>0.13380851834037191</v>
      </c>
      <c r="T22" s="7">
        <f>IF(A22="","",T21+(M22*'Alt Added Brkdn'!I22))</f>
        <v>29521.756799999999</v>
      </c>
      <c r="U22" s="6">
        <f t="shared" si="4"/>
        <v>4.2186818156480635E-2</v>
      </c>
      <c r="V22" s="11">
        <f>IF(A22="","",V21+(M22*'Alt Added Brkdn'!J22))</f>
        <v>1008.6336000000001</v>
      </c>
      <c r="W22" s="6">
        <f t="shared" si="5"/>
        <v>1.4413451935799577E-3</v>
      </c>
      <c r="X22" s="11">
        <f>IF(A21="","",X21+(M22*'Alt Added Brkdn'!L22))</f>
        <v>4169.0160000000005</v>
      </c>
      <c r="Y22" s="6">
        <f t="shared" si="15"/>
        <v>5.9575560179216131E-3</v>
      </c>
      <c r="Z22" s="11">
        <f>IF(A22="","",Z21+(M22*'Alt Added Brkdn'!L22))</f>
        <v>5586.796800000001</v>
      </c>
      <c r="AA22" s="6">
        <f t="shared" si="6"/>
        <v>7.9835757158872051E-3</v>
      </c>
      <c r="AB22" s="11">
        <f>IF(A22="","",AB21+(M22*'Alt Added Brkdn'!M22))</f>
        <v>0</v>
      </c>
      <c r="AC22" s="6">
        <f t="shared" si="7"/>
        <v>0</v>
      </c>
      <c r="AD22" s="11">
        <f>IF(A22="","",AD21+(M22*'Alt Added Brkdn'!N22))</f>
        <v>0</v>
      </c>
      <c r="AE22" s="6">
        <f t="shared" si="8"/>
        <v>0</v>
      </c>
      <c r="AF22" s="15">
        <f t="shared" si="9"/>
        <v>0.99999999999999767</v>
      </c>
    </row>
    <row r="23" spans="1:32" x14ac:dyDescent="0.3">
      <c r="A23">
        <f>'Emission Assumption Summary'!A23</f>
        <v>2033</v>
      </c>
      <c r="B23" s="4">
        <f>IF(A23="","",B22*(1+Assumptions!$B$9))</f>
        <v>11739757.921425236</v>
      </c>
      <c r="C23" s="13">
        <f>IF(A23="","",C22*(1+Assumptions!$B$19))</f>
        <v>0.86802963560459101</v>
      </c>
      <c r="D23" s="11">
        <f t="shared" si="10"/>
        <v>10190457.790620858</v>
      </c>
      <c r="E23" s="7">
        <f t="shared" si="0"/>
        <v>9408685.8101232201</v>
      </c>
      <c r="F23" s="6">
        <f t="shared" si="11"/>
        <v>0.92328391947051003</v>
      </c>
      <c r="G23" s="11">
        <f>IF(A23="","",G22*(1+Assumptions!$B$13))</f>
        <v>81985.694399999993</v>
      </c>
      <c r="H23" s="6">
        <f t="shared" si="12"/>
        <v>8.0453396780131286E-3</v>
      </c>
      <c r="I23" s="7">
        <f t="shared" si="1"/>
        <v>9490671.5045232195</v>
      </c>
      <c r="J23" s="11">
        <f>IF(A23="","",J22*(1+Assumptions!$B$15))</f>
        <v>699786.28609763831</v>
      </c>
      <c r="K23" s="5">
        <f>IF(A23="","",Assumptions!$B$15)</f>
        <v>0</v>
      </c>
      <c r="L23" s="6">
        <f t="shared" si="2"/>
        <v>6.8670740851476855E-2</v>
      </c>
      <c r="M23" s="14">
        <f t="shared" si="13"/>
        <v>0</v>
      </c>
      <c r="N23" s="7">
        <f>IF(A23="","",N22+(M23*'Alt Added Brkdn'!F23))</f>
        <v>461449.26720000006</v>
      </c>
      <c r="O23" s="6">
        <f t="shared" si="14"/>
        <v>0.65941456179896607</v>
      </c>
      <c r="P23" s="7">
        <f>IF(A23="","",P22+(M23*'Alt Added Brkdn'!G23))</f>
        <v>104413.44960000001</v>
      </c>
      <c r="Q23" s="6">
        <f t="shared" si="16"/>
        <v>0.14920762477679025</v>
      </c>
      <c r="R23" s="7">
        <f>IF(A23="","",R22+(M23*'Alt Added Brkdn'!H23))</f>
        <v>93637.366097636579</v>
      </c>
      <c r="S23" s="6">
        <f t="shared" si="3"/>
        <v>0.13380851834037191</v>
      </c>
      <c r="T23" s="7">
        <f>IF(A23="","",T22+(M23*'Alt Added Brkdn'!I23))</f>
        <v>29521.756799999999</v>
      </c>
      <c r="U23" s="6">
        <f t="shared" si="4"/>
        <v>4.2186818156480635E-2</v>
      </c>
      <c r="V23" s="11">
        <f>IF(A23="","",V22+(M23*'Alt Added Brkdn'!J23))</f>
        <v>1008.6336000000001</v>
      </c>
      <c r="W23" s="6">
        <f t="shared" si="5"/>
        <v>1.4413451935799577E-3</v>
      </c>
      <c r="X23" s="11">
        <f>IF(A22="","",X22+(M23*'Alt Added Brkdn'!L23))</f>
        <v>4169.0160000000005</v>
      </c>
      <c r="Y23" s="6">
        <f t="shared" si="15"/>
        <v>5.9575560179216131E-3</v>
      </c>
      <c r="Z23" s="11">
        <f>IF(A23="","",Z22+(M23*'Alt Added Brkdn'!L23))</f>
        <v>5586.796800000001</v>
      </c>
      <c r="AA23" s="6">
        <f t="shared" si="6"/>
        <v>7.9835757158872051E-3</v>
      </c>
      <c r="AB23" s="11">
        <f>IF(A23="","",AB22+(M23*'Alt Added Brkdn'!M23))</f>
        <v>0</v>
      </c>
      <c r="AC23" s="6">
        <f t="shared" si="7"/>
        <v>0</v>
      </c>
      <c r="AD23" s="11">
        <f>IF(A23="","",AD22+(M23*'Alt Added Brkdn'!N23))</f>
        <v>0</v>
      </c>
      <c r="AE23" s="6">
        <f t="shared" si="8"/>
        <v>0</v>
      </c>
      <c r="AF23" s="15">
        <f t="shared" si="9"/>
        <v>0.99999999999999767</v>
      </c>
    </row>
    <row r="24" spans="1:32" x14ac:dyDescent="0.3">
      <c r="A24">
        <f>'Emission Assumption Summary'!A24</f>
        <v>2034</v>
      </c>
      <c r="B24" s="4">
        <f>IF(A24="","",B23*(1+Assumptions!$B$9))</f>
        <v>11749149.727762375</v>
      </c>
      <c r="C24" s="13">
        <f>IF(A24="","",C23*(1+Assumptions!$B$19))</f>
        <v>0.86889766524019552</v>
      </c>
      <c r="D24" s="11">
        <f t="shared" si="10"/>
        <v>10208808.767010206</v>
      </c>
      <c r="E24" s="7">
        <f t="shared" si="0"/>
        <v>9427036.7865125686</v>
      </c>
      <c r="F24" s="6">
        <f t="shared" si="11"/>
        <v>0.92342182145443497</v>
      </c>
      <c r="G24" s="11">
        <f>IF(A24="","",G23*(1+Assumptions!$B$13))</f>
        <v>81985.694399999993</v>
      </c>
      <c r="H24" s="6">
        <f t="shared" si="12"/>
        <v>8.0308776734986931E-3</v>
      </c>
      <c r="I24" s="7">
        <f t="shared" si="1"/>
        <v>9509022.480912568</v>
      </c>
      <c r="J24" s="11">
        <f>IF(A24="","",J23*(1+Assumptions!$B$15))</f>
        <v>699786.28609763831</v>
      </c>
      <c r="K24" s="5">
        <f>IF(A24="","",Assumptions!$B$15)</f>
        <v>0</v>
      </c>
      <c r="L24" s="6">
        <f t="shared" si="2"/>
        <v>6.8547300872066452E-2</v>
      </c>
      <c r="M24" s="14">
        <f t="shared" si="13"/>
        <v>0</v>
      </c>
      <c r="N24" s="7">
        <f>IF(A24="","",N23+(M24*'Alt Added Brkdn'!F24))</f>
        <v>461449.26720000006</v>
      </c>
      <c r="O24" s="6">
        <f t="shared" si="14"/>
        <v>0.65941456179896607</v>
      </c>
      <c r="P24" s="7">
        <f>IF(A24="","",P23+(M24*'Alt Added Brkdn'!G24))</f>
        <v>104413.44960000001</v>
      </c>
      <c r="Q24" s="6">
        <f t="shared" si="16"/>
        <v>0.14920762477679025</v>
      </c>
      <c r="R24" s="7">
        <f>IF(A24="","",R23+(M24*'Alt Added Brkdn'!H24))</f>
        <v>93637.366097636579</v>
      </c>
      <c r="S24" s="6">
        <f t="shared" si="3"/>
        <v>0.13380851834037191</v>
      </c>
      <c r="T24" s="7">
        <f>IF(A24="","",T23+(M24*'Alt Added Brkdn'!I24))</f>
        <v>29521.756799999999</v>
      </c>
      <c r="U24" s="6">
        <f t="shared" si="4"/>
        <v>4.2186818156480635E-2</v>
      </c>
      <c r="V24" s="11">
        <f>IF(A24="","",V23+(M24*'Alt Added Brkdn'!J24))</f>
        <v>1008.6336000000001</v>
      </c>
      <c r="W24" s="6">
        <f t="shared" si="5"/>
        <v>1.4413451935799577E-3</v>
      </c>
      <c r="X24" s="11">
        <f>IF(A23="","",X23+(M24*'Alt Added Brkdn'!L24))</f>
        <v>4169.0160000000005</v>
      </c>
      <c r="Y24" s="6">
        <f t="shared" si="15"/>
        <v>5.9575560179216131E-3</v>
      </c>
      <c r="Z24" s="11">
        <f>IF(A24="","",Z23+(M24*'Alt Added Brkdn'!L24))</f>
        <v>5586.796800000001</v>
      </c>
      <c r="AA24" s="6">
        <f t="shared" si="6"/>
        <v>7.9835757158872051E-3</v>
      </c>
      <c r="AB24" s="11">
        <f>IF(A24="","",AB23+(M24*'Alt Added Brkdn'!M24))</f>
        <v>0</v>
      </c>
      <c r="AC24" s="6">
        <f t="shared" si="7"/>
        <v>0</v>
      </c>
      <c r="AD24" s="11">
        <f>IF(A24="","",AD23+(M24*'Alt Added Brkdn'!N24))</f>
        <v>0</v>
      </c>
      <c r="AE24" s="6">
        <f t="shared" si="8"/>
        <v>0</v>
      </c>
      <c r="AF24" s="15">
        <f t="shared" si="9"/>
        <v>0.99999999999999767</v>
      </c>
    </row>
    <row r="25" spans="1:32" x14ac:dyDescent="0.3">
      <c r="A25">
        <f>'Emission Assumption Summary'!A25</f>
        <v>2035</v>
      </c>
      <c r="B25" s="4">
        <f>IF(A25="","",B24*(1+Assumptions!$B$9))</f>
        <v>11758549.047544584</v>
      </c>
      <c r="C25" s="13">
        <f>IF(A25="","",C24*(1+Assumptions!$B$19))</f>
        <v>0.86976656290543564</v>
      </c>
      <c r="D25" s="11">
        <f t="shared" si="10"/>
        <v>10227192.789837837</v>
      </c>
      <c r="E25" s="7">
        <f t="shared" si="0"/>
        <v>9445420.8093401995</v>
      </c>
      <c r="F25" s="6">
        <f t="shared" si="11"/>
        <v>0.92355947555086293</v>
      </c>
      <c r="G25" s="11">
        <f>IF(A25="","",G24*(1+Assumptions!$B$13))</f>
        <v>81985.694399999993</v>
      </c>
      <c r="H25" s="6">
        <f t="shared" si="12"/>
        <v>8.0164416653477361E-3</v>
      </c>
      <c r="I25" s="7">
        <f t="shared" si="1"/>
        <v>9527406.5037401989</v>
      </c>
      <c r="J25" s="11">
        <f>IF(A25="","",J24*(1+Assumptions!$B$15))</f>
        <v>699786.28609763831</v>
      </c>
      <c r="K25" s="5">
        <f>IF(A25="","",Assumptions!$B$15)</f>
        <v>0</v>
      </c>
      <c r="L25" s="6">
        <f t="shared" si="2"/>
        <v>6.8424082783789406E-2</v>
      </c>
      <c r="M25" s="14">
        <f t="shared" si="13"/>
        <v>0</v>
      </c>
      <c r="N25" s="7">
        <f>IF(A25="","",N24+(M25*'Alt Added Brkdn'!F25))</f>
        <v>461449.26720000006</v>
      </c>
      <c r="O25" s="6">
        <f t="shared" si="14"/>
        <v>0.65941456179896607</v>
      </c>
      <c r="P25" s="7">
        <f>IF(A25="","",P24+(M25*'Alt Added Brkdn'!G25))</f>
        <v>104413.44960000001</v>
      </c>
      <c r="Q25" s="6">
        <f t="shared" si="16"/>
        <v>0.14920762477679025</v>
      </c>
      <c r="R25" s="7">
        <f>IF(A25="","",R24+(M25*'Alt Added Brkdn'!H25))</f>
        <v>93637.366097636579</v>
      </c>
      <c r="S25" s="6">
        <f t="shared" si="3"/>
        <v>0.13380851834037191</v>
      </c>
      <c r="T25" s="7">
        <f>IF(A25="","",T24+(M25*'Alt Added Brkdn'!I25))</f>
        <v>29521.756799999999</v>
      </c>
      <c r="U25" s="6">
        <f t="shared" si="4"/>
        <v>4.2186818156480635E-2</v>
      </c>
      <c r="V25" s="11">
        <f>IF(A25="","",V24+(M25*'Alt Added Brkdn'!J25))</f>
        <v>1008.6336000000001</v>
      </c>
      <c r="W25" s="6">
        <f t="shared" si="5"/>
        <v>1.4413451935799577E-3</v>
      </c>
      <c r="X25" s="11">
        <f>IF(A24="","",X24+(M25*'Alt Added Brkdn'!L25))</f>
        <v>4169.0160000000005</v>
      </c>
      <c r="Y25" s="6">
        <f t="shared" si="15"/>
        <v>5.9575560179216131E-3</v>
      </c>
      <c r="Z25" s="11">
        <f>IF(A25="","",Z24+(M25*'Alt Added Brkdn'!L25))</f>
        <v>5586.796800000001</v>
      </c>
      <c r="AA25" s="6">
        <f t="shared" si="6"/>
        <v>7.9835757158872051E-3</v>
      </c>
      <c r="AB25" s="11">
        <f>IF(A25="","",AB24+(M25*'Alt Added Brkdn'!M25))</f>
        <v>0</v>
      </c>
      <c r="AC25" s="6">
        <f t="shared" si="7"/>
        <v>0</v>
      </c>
      <c r="AD25" s="11">
        <f>IF(A25="","",AD24+(M25*'Alt Added Brkdn'!N25))</f>
        <v>0</v>
      </c>
      <c r="AE25" s="6">
        <f t="shared" si="8"/>
        <v>0</v>
      </c>
      <c r="AF25" s="15">
        <f t="shared" si="9"/>
        <v>0.99999999999999767</v>
      </c>
    </row>
    <row r="26" spans="1:32" x14ac:dyDescent="0.3">
      <c r="A26">
        <f>'Emission Assumption Summary'!A26</f>
        <v>2036</v>
      </c>
      <c r="B26" s="4">
        <f>IF(A26="","",B25*(1+Assumptions!$B$9))</f>
        <v>11767955.886782618</v>
      </c>
      <c r="C26" s="13">
        <f>IF(A26="","",C25*(1+Assumptions!$B$19))</f>
        <v>0.87063632946834102</v>
      </c>
      <c r="D26" s="11">
        <f t="shared" si="10"/>
        <v>10245609.918613775</v>
      </c>
      <c r="E26" s="7">
        <f t="shared" si="0"/>
        <v>9463837.9381161369</v>
      </c>
      <c r="F26" s="6">
        <f t="shared" si="11"/>
        <v>0.92369688220538748</v>
      </c>
      <c r="G26" s="11">
        <f>IF(A26="","",G25*(1+Assumptions!$B$13))</f>
        <v>81985.694399999993</v>
      </c>
      <c r="H26" s="6">
        <f t="shared" si="12"/>
        <v>8.0020316068301588E-3</v>
      </c>
      <c r="I26" s="7">
        <f t="shared" si="1"/>
        <v>9545823.6325161364</v>
      </c>
      <c r="J26" s="11">
        <f>IF(A26="","",J25*(1+Assumptions!$B$15))</f>
        <v>699786.28609763831</v>
      </c>
      <c r="K26" s="5">
        <f>IF(A26="","",Assumptions!$B$15)</f>
        <v>0</v>
      </c>
      <c r="L26" s="6">
        <f t="shared" si="2"/>
        <v>6.8301086187782467E-2</v>
      </c>
      <c r="M26" s="14">
        <f t="shared" si="13"/>
        <v>0</v>
      </c>
      <c r="N26" s="7">
        <f>IF(A26="","",N25+(M26*'Alt Added Brkdn'!F26))</f>
        <v>461449.26720000006</v>
      </c>
      <c r="O26" s="6">
        <f t="shared" si="14"/>
        <v>0.65941456179896607</v>
      </c>
      <c r="P26" s="7">
        <f>IF(A26="","",P25+(M26*'Alt Added Brkdn'!G26))</f>
        <v>104413.44960000001</v>
      </c>
      <c r="Q26" s="6">
        <f t="shared" si="16"/>
        <v>0.14920762477679025</v>
      </c>
      <c r="R26" s="7">
        <f>IF(A26="","",R25+(M26*'Alt Added Brkdn'!H26))</f>
        <v>93637.366097636579</v>
      </c>
      <c r="S26" s="6">
        <f t="shared" si="3"/>
        <v>0.13380851834037191</v>
      </c>
      <c r="T26" s="7">
        <f>IF(A26="","",T25+(M26*'Alt Added Brkdn'!I26))</f>
        <v>29521.756799999999</v>
      </c>
      <c r="U26" s="6">
        <f t="shared" si="4"/>
        <v>4.2186818156480635E-2</v>
      </c>
      <c r="V26" s="11">
        <f>IF(A26="","",V25+(M26*'Alt Added Brkdn'!J26))</f>
        <v>1008.6336000000001</v>
      </c>
      <c r="W26" s="6">
        <f t="shared" si="5"/>
        <v>1.4413451935799577E-3</v>
      </c>
      <c r="X26" s="11">
        <f>IF(A25="","",X25+(M26*'Alt Added Brkdn'!L26))</f>
        <v>4169.0160000000005</v>
      </c>
      <c r="Y26" s="6">
        <f t="shared" si="15"/>
        <v>5.9575560179216131E-3</v>
      </c>
      <c r="Z26" s="11">
        <f>IF(A26="","",Z25+(M26*'Alt Added Brkdn'!L26))</f>
        <v>5586.796800000001</v>
      </c>
      <c r="AA26" s="6">
        <f t="shared" si="6"/>
        <v>7.9835757158872051E-3</v>
      </c>
      <c r="AB26" s="11">
        <f>IF(A26="","",AB25+(M26*'Alt Added Brkdn'!M26))</f>
        <v>0</v>
      </c>
      <c r="AC26" s="6">
        <f t="shared" si="7"/>
        <v>0</v>
      </c>
      <c r="AD26" s="11">
        <f>IF(A26="","",AD25+(M26*'Alt Added Brkdn'!N26))</f>
        <v>0</v>
      </c>
      <c r="AE26" s="6">
        <f t="shared" si="8"/>
        <v>0</v>
      </c>
      <c r="AF26" s="15">
        <f t="shared" si="9"/>
        <v>0.99999999999999767</v>
      </c>
    </row>
    <row r="27" spans="1:32" x14ac:dyDescent="0.3">
      <c r="A27">
        <f>'Emission Assumption Summary'!A27</f>
        <v>2037</v>
      </c>
      <c r="B27" s="4">
        <f>IF(A27="","",B26*(1+Assumptions!$B$9))</f>
        <v>11777370.251492044</v>
      </c>
      <c r="C27" s="13">
        <f>IF(A27="","",C26*(1+Assumptions!$B$19))</f>
        <v>0.87150696579780929</v>
      </c>
      <c r="D27" s="11">
        <f t="shared" si="10"/>
        <v>10264060.212955214</v>
      </c>
      <c r="E27" s="7">
        <f t="shared" si="0"/>
        <v>9482288.2324575763</v>
      </c>
      <c r="F27" s="6">
        <f t="shared" si="11"/>
        <v>0.92383404186280094</v>
      </c>
      <c r="G27" s="11">
        <f>IF(A27="","",G26*(1+Assumptions!$B$13))</f>
        <v>81985.694399999993</v>
      </c>
      <c r="H27" s="6">
        <f t="shared" si="12"/>
        <v>7.9876474512998574E-3</v>
      </c>
      <c r="I27" s="7">
        <f t="shared" si="1"/>
        <v>9564273.9268575758</v>
      </c>
      <c r="J27" s="11">
        <f>IF(A27="","",J26*(1+Assumptions!$B$15))</f>
        <v>699786.28609763831</v>
      </c>
      <c r="K27" s="5">
        <f>IF(A27="","",Assumptions!$B$15)</f>
        <v>0</v>
      </c>
      <c r="L27" s="6">
        <f t="shared" si="2"/>
        <v>6.8178310685899302E-2</v>
      </c>
      <c r="M27" s="14">
        <f t="shared" si="13"/>
        <v>0</v>
      </c>
      <c r="N27" s="7">
        <f>IF(A27="","",N26+(M27*'Alt Added Brkdn'!F27))</f>
        <v>461449.26720000006</v>
      </c>
      <c r="O27" s="6">
        <f t="shared" si="14"/>
        <v>0.65941456179896607</v>
      </c>
      <c r="P27" s="7">
        <f>IF(A27="","",P26+(M27*'Alt Added Brkdn'!G27))</f>
        <v>104413.44960000001</v>
      </c>
      <c r="Q27" s="6">
        <f t="shared" si="16"/>
        <v>0.14920762477679025</v>
      </c>
      <c r="R27" s="7">
        <f>IF(A27="","",R26+(M27*'Alt Added Brkdn'!H27))</f>
        <v>93637.366097636579</v>
      </c>
      <c r="S27" s="6">
        <f t="shared" si="3"/>
        <v>0.13380851834037191</v>
      </c>
      <c r="T27" s="7">
        <f>IF(A27="","",T26+(M27*'Alt Added Brkdn'!I27))</f>
        <v>29521.756799999999</v>
      </c>
      <c r="U27" s="6">
        <f t="shared" si="4"/>
        <v>4.2186818156480635E-2</v>
      </c>
      <c r="V27" s="11">
        <f>IF(A27="","",V26+(M27*'Alt Added Brkdn'!J27))</f>
        <v>1008.6336000000001</v>
      </c>
      <c r="W27" s="6">
        <f t="shared" si="5"/>
        <v>1.4413451935799577E-3</v>
      </c>
      <c r="X27" s="11">
        <f>IF(A26="","",X26+(M27*'Alt Added Brkdn'!L27))</f>
        <v>4169.0160000000005</v>
      </c>
      <c r="Y27" s="6">
        <f t="shared" si="15"/>
        <v>5.9575560179216131E-3</v>
      </c>
      <c r="Z27" s="11">
        <f>IF(A27="","",Z26+(M27*'Alt Added Brkdn'!L27))</f>
        <v>5586.796800000001</v>
      </c>
      <c r="AA27" s="6">
        <f t="shared" si="6"/>
        <v>7.9835757158872051E-3</v>
      </c>
      <c r="AB27" s="11">
        <f>IF(A27="","",AB26+(M27*'Alt Added Brkdn'!M27))</f>
        <v>0</v>
      </c>
      <c r="AC27" s="6">
        <f t="shared" si="7"/>
        <v>0</v>
      </c>
      <c r="AD27" s="11">
        <f>IF(A27="","",AD26+(M27*'Alt Added Brkdn'!N27))</f>
        <v>0</v>
      </c>
      <c r="AE27" s="6">
        <f t="shared" si="8"/>
        <v>0</v>
      </c>
      <c r="AF27" s="15">
        <f t="shared" si="9"/>
        <v>0.99999999999999767</v>
      </c>
    </row>
    <row r="28" spans="1:32" x14ac:dyDescent="0.3">
      <c r="A28">
        <f>'Emission Assumption Summary'!A28</f>
        <v>2038</v>
      </c>
      <c r="B28" s="4">
        <f>IF(A28="","",B27*(1+Assumptions!$B$9))</f>
        <v>11786792.147693237</v>
      </c>
      <c r="C28" s="13">
        <f>IF(A28="","",C27*(1+Assumptions!$B$19))</f>
        <v>0.87237847276360703</v>
      </c>
      <c r="D28" s="11">
        <f t="shared" si="10"/>
        <v>10282543.732586702</v>
      </c>
      <c r="E28" s="7">
        <f t="shared" si="0"/>
        <v>9500771.7520890646</v>
      </c>
      <c r="F28" s="6">
        <f t="shared" si="11"/>
        <v>0.92397095496709614</v>
      </c>
      <c r="G28" s="11">
        <f>IF(A28="","",G27*(1+Assumptions!$B$13))</f>
        <v>81985.694399999993</v>
      </c>
      <c r="H28" s="6">
        <f t="shared" si="12"/>
        <v>7.9732891521945865E-3</v>
      </c>
      <c r="I28" s="7">
        <f t="shared" si="1"/>
        <v>9582757.446489064</v>
      </c>
      <c r="J28" s="11">
        <f>IF(A28="","",J27*(1+Assumptions!$B$15))</f>
        <v>699786.28609763831</v>
      </c>
      <c r="K28" s="5">
        <f>IF(A28="","",Assumptions!$B$15)</f>
        <v>0</v>
      </c>
      <c r="L28" s="6">
        <f t="shared" si="2"/>
        <v>6.8055755880709334E-2</v>
      </c>
      <c r="M28" s="14">
        <f t="shared" si="13"/>
        <v>0</v>
      </c>
      <c r="N28" s="7">
        <f>IF(A28="","",N27+(M28*'Alt Added Brkdn'!F28))</f>
        <v>461449.26720000006</v>
      </c>
      <c r="O28" s="6">
        <f t="shared" si="14"/>
        <v>0.65941456179896607</v>
      </c>
      <c r="P28" s="7">
        <f>IF(A28="","",P27+(M28*'Alt Added Brkdn'!G28))</f>
        <v>104413.44960000001</v>
      </c>
      <c r="Q28" s="6">
        <f t="shared" si="16"/>
        <v>0.14920762477679025</v>
      </c>
      <c r="R28" s="7">
        <f>IF(A28="","",R27+(M28*'Alt Added Brkdn'!H28))</f>
        <v>93637.366097636579</v>
      </c>
      <c r="S28" s="6">
        <f t="shared" si="3"/>
        <v>0.13380851834037191</v>
      </c>
      <c r="T28" s="7">
        <f>IF(A28="","",T27+(M28*'Alt Added Brkdn'!I28))</f>
        <v>29521.756799999999</v>
      </c>
      <c r="U28" s="6">
        <f t="shared" si="4"/>
        <v>4.2186818156480635E-2</v>
      </c>
      <c r="V28" s="11">
        <f>IF(A28="","",V27+(M28*'Alt Added Brkdn'!J28))</f>
        <v>1008.6336000000001</v>
      </c>
      <c r="W28" s="6">
        <f t="shared" si="5"/>
        <v>1.4413451935799577E-3</v>
      </c>
      <c r="X28" s="11">
        <f>IF(A27="","",X27+(M28*'Alt Added Brkdn'!L28))</f>
        <v>4169.0160000000005</v>
      </c>
      <c r="Y28" s="6">
        <f t="shared" si="15"/>
        <v>5.9575560179216131E-3</v>
      </c>
      <c r="Z28" s="11">
        <f>IF(A28="","",Z27+(M28*'Alt Added Brkdn'!L28))</f>
        <v>5586.796800000001</v>
      </c>
      <c r="AA28" s="6">
        <f t="shared" si="6"/>
        <v>7.9835757158872051E-3</v>
      </c>
      <c r="AB28" s="11">
        <f>IF(A28="","",AB27+(M28*'Alt Added Brkdn'!M28))</f>
        <v>0</v>
      </c>
      <c r="AC28" s="6">
        <f t="shared" si="7"/>
        <v>0</v>
      </c>
      <c r="AD28" s="11">
        <f>IF(A28="","",AD27+(M28*'Alt Added Brkdn'!N28))</f>
        <v>0</v>
      </c>
      <c r="AE28" s="6">
        <f t="shared" si="8"/>
        <v>0</v>
      </c>
      <c r="AF28" s="15">
        <f t="shared" si="9"/>
        <v>0.99999999999999767</v>
      </c>
    </row>
    <row r="29" spans="1:32" x14ac:dyDescent="0.3">
      <c r="A29">
        <f>'Emission Assumption Summary'!A29</f>
        <v>2039</v>
      </c>
      <c r="B29" s="4">
        <f>IF(A29="","",B28*(1+Assumptions!$B$9))</f>
        <v>11796221.581411391</v>
      </c>
      <c r="C29" s="13">
        <f>IF(A29="","",C28*(1+Assumptions!$B$19))</f>
        <v>0.87325085123637058</v>
      </c>
      <c r="D29" s="11">
        <f t="shared" si="10"/>
        <v>10301060.537340343</v>
      </c>
      <c r="E29" s="7">
        <f t="shared" si="0"/>
        <v>9519288.5568427052</v>
      </c>
      <c r="F29" s="6">
        <f t="shared" si="11"/>
        <v>0.9241076219614679</v>
      </c>
      <c r="G29" s="11">
        <f>IF(A29="","",G28*(1+Assumptions!$B$13))</f>
        <v>81985.694399999993</v>
      </c>
      <c r="H29" s="6">
        <f t="shared" si="12"/>
        <v>7.9589566630357926E-3</v>
      </c>
      <c r="I29" s="7">
        <f t="shared" si="1"/>
        <v>9601274.2512427047</v>
      </c>
      <c r="J29" s="11">
        <f>IF(A29="","",J28*(1+Assumptions!$B$15))</f>
        <v>699786.28609763831</v>
      </c>
      <c r="K29" s="5">
        <f>IF(A29="","",Assumptions!$B$15)</f>
        <v>0</v>
      </c>
      <c r="L29" s="6">
        <f t="shared" si="2"/>
        <v>6.793342137549635E-2</v>
      </c>
      <c r="M29" s="14">
        <f t="shared" si="13"/>
        <v>0</v>
      </c>
      <c r="N29" s="7">
        <f>IF(A29="","",N28+(M29*'Alt Added Brkdn'!F29))</f>
        <v>461449.26720000006</v>
      </c>
      <c r="O29" s="6">
        <f t="shared" si="14"/>
        <v>0.65941456179896607</v>
      </c>
      <c r="P29" s="7">
        <f>IF(A29="","",P28+(M29*'Alt Added Brkdn'!G29))</f>
        <v>104413.44960000001</v>
      </c>
      <c r="Q29" s="6">
        <f t="shared" si="16"/>
        <v>0.14920762477679025</v>
      </c>
      <c r="R29" s="7">
        <f>IF(A29="","",R28+(M29*'Alt Added Brkdn'!H29))</f>
        <v>93637.366097636579</v>
      </c>
      <c r="S29" s="6">
        <f t="shared" si="3"/>
        <v>0.13380851834037191</v>
      </c>
      <c r="T29" s="7">
        <f>IF(A29="","",T28+(M29*'Alt Added Brkdn'!I29))</f>
        <v>29521.756799999999</v>
      </c>
      <c r="U29" s="6">
        <f t="shared" si="4"/>
        <v>4.2186818156480635E-2</v>
      </c>
      <c r="V29" s="11">
        <f>IF(A29="","",V28+(M29*'Alt Added Brkdn'!J29))</f>
        <v>1008.6336000000001</v>
      </c>
      <c r="W29" s="6">
        <f t="shared" si="5"/>
        <v>1.4413451935799577E-3</v>
      </c>
      <c r="X29" s="11">
        <f>IF(A28="","",X28+(M29*'Alt Added Brkdn'!L29))</f>
        <v>4169.0160000000005</v>
      </c>
      <c r="Y29" s="6">
        <f t="shared" si="15"/>
        <v>5.9575560179216131E-3</v>
      </c>
      <c r="Z29" s="11">
        <f>IF(A29="","",Z28+(M29*'Alt Added Brkdn'!L29))</f>
        <v>5586.796800000001</v>
      </c>
      <c r="AA29" s="6">
        <f t="shared" si="6"/>
        <v>7.9835757158872051E-3</v>
      </c>
      <c r="AB29" s="11">
        <f>IF(A29="","",AB28+(M29*'Alt Added Brkdn'!M29))</f>
        <v>0</v>
      </c>
      <c r="AC29" s="6">
        <f t="shared" si="7"/>
        <v>0</v>
      </c>
      <c r="AD29" s="11">
        <f>IF(A29="","",AD28+(M29*'Alt Added Brkdn'!N29))</f>
        <v>0</v>
      </c>
      <c r="AE29" s="6">
        <f t="shared" si="8"/>
        <v>0</v>
      </c>
      <c r="AF29" s="15">
        <f t="shared" si="9"/>
        <v>0.99999999999999767</v>
      </c>
    </row>
    <row r="30" spans="1:32" x14ac:dyDescent="0.3">
      <c r="A30">
        <f>'Emission Assumption Summary'!A30</f>
        <v>2040</v>
      </c>
      <c r="B30" s="4">
        <f>IF(A30="","",B29*(1+Assumptions!$B$9))</f>
        <v>11805658.55867652</v>
      </c>
      <c r="C30" s="13">
        <f>IF(A30="","",C29*(1+Assumptions!$B$19))</f>
        <v>0.87412410208760682</v>
      </c>
      <c r="D30" s="11">
        <f t="shared" si="10"/>
        <v>10319610.687155984</v>
      </c>
      <c r="E30" s="7">
        <f t="shared" si="0"/>
        <v>9537838.7066583466</v>
      </c>
      <c r="F30" s="6">
        <f t="shared" si="11"/>
        <v>0.92424404328831433</v>
      </c>
      <c r="G30" s="11">
        <f>IF(A30="","",G29*(1+Assumptions!$B$13))</f>
        <v>81985.694399999993</v>
      </c>
      <c r="H30" s="6">
        <f t="shared" si="12"/>
        <v>7.9446499374284732E-3</v>
      </c>
      <c r="I30" s="7">
        <f t="shared" si="1"/>
        <v>9619824.401058346</v>
      </c>
      <c r="J30" s="11">
        <f>IF(A30="","",J29*(1+Assumptions!$B$15))</f>
        <v>699786.28609763831</v>
      </c>
      <c r="K30" s="5">
        <f>IF(A30="","",Assumptions!$B$15)</f>
        <v>0</v>
      </c>
      <c r="L30" s="6">
        <f t="shared" si="2"/>
        <v>6.7811306774257271E-2</v>
      </c>
      <c r="M30" s="14">
        <f t="shared" si="13"/>
        <v>0</v>
      </c>
      <c r="N30" s="7">
        <f>IF(A30="","",N29+(M30*'Alt Added Brkdn'!F30))</f>
        <v>461449.26720000006</v>
      </c>
      <c r="O30" s="6">
        <f t="shared" si="14"/>
        <v>0.65941456179896607</v>
      </c>
      <c r="P30" s="7">
        <f>IF(A30="","",P29+(M30*'Alt Added Brkdn'!G30))</f>
        <v>104413.44960000001</v>
      </c>
      <c r="Q30" s="6">
        <f t="shared" si="16"/>
        <v>0.14920762477679025</v>
      </c>
      <c r="R30" s="7">
        <f>IF(A30="","",R29+(M30*'Alt Added Brkdn'!H30))</f>
        <v>93637.366097636579</v>
      </c>
      <c r="S30" s="6">
        <f t="shared" si="3"/>
        <v>0.13380851834037191</v>
      </c>
      <c r="T30" s="7">
        <f>IF(A30="","",T29+(M30*'Alt Added Brkdn'!I30))</f>
        <v>29521.756799999999</v>
      </c>
      <c r="U30" s="6">
        <f t="shared" si="4"/>
        <v>4.2186818156480635E-2</v>
      </c>
      <c r="V30" s="11">
        <f>IF(A30="","",V29+(M30*'Alt Added Brkdn'!J30))</f>
        <v>1008.6336000000001</v>
      </c>
      <c r="W30" s="6">
        <f t="shared" si="5"/>
        <v>1.4413451935799577E-3</v>
      </c>
      <c r="X30" s="11">
        <f>IF(A29="","",X29+(M30*'Alt Added Brkdn'!L30))</f>
        <v>4169.0160000000005</v>
      </c>
      <c r="Y30" s="6">
        <f t="shared" si="15"/>
        <v>5.9575560179216131E-3</v>
      </c>
      <c r="Z30" s="11">
        <f>IF(A30="","",Z29+(M30*'Alt Added Brkdn'!L30))</f>
        <v>5586.796800000001</v>
      </c>
      <c r="AA30" s="6">
        <f t="shared" si="6"/>
        <v>7.9835757158872051E-3</v>
      </c>
      <c r="AB30" s="11">
        <f>IF(A30="","",AB29+(M30*'Alt Added Brkdn'!M30))</f>
        <v>0</v>
      </c>
      <c r="AC30" s="6">
        <f t="shared" si="7"/>
        <v>0</v>
      </c>
      <c r="AD30" s="11">
        <f>IF(A30="","",AD29+(M30*'Alt Added Brkdn'!N30))</f>
        <v>0</v>
      </c>
      <c r="AE30" s="6">
        <f t="shared" si="8"/>
        <v>0</v>
      </c>
      <c r="AF30" s="15">
        <f t="shared" si="9"/>
        <v>0.99999999999999767</v>
      </c>
    </row>
    <row r="31" spans="1:32" x14ac:dyDescent="0.3">
      <c r="A31">
        <f>'Emission Assumption Summary'!A31</f>
        <v>2041</v>
      </c>
      <c r="B31" s="4">
        <f>IF(A31="","",B30*(1+Assumptions!$B$9))</f>
        <v>11815103.08552346</v>
      </c>
      <c r="C31" s="13">
        <f>IF(A31="","",C30*(1+Assumptions!$B$19))</f>
        <v>0.87499822618969436</v>
      </c>
      <c r="D31" s="11">
        <f t="shared" si="10"/>
        <v>10338194.242081413</v>
      </c>
      <c r="E31" s="7">
        <f t="shared" si="0"/>
        <v>9556422.2615837753</v>
      </c>
      <c r="F31" s="6">
        <f t="shared" si="11"/>
        <v>0.9243802193892382</v>
      </c>
      <c r="G31" s="11">
        <f>IF(A31="","",G30*(1+Assumptions!$B$13))</f>
        <v>81985.694399999993</v>
      </c>
      <c r="H31" s="6">
        <f t="shared" si="12"/>
        <v>7.930368929061021E-3</v>
      </c>
      <c r="I31" s="7">
        <f t="shared" si="1"/>
        <v>9638407.9559837747</v>
      </c>
      <c r="J31" s="11">
        <f>IF(A31="","",J30*(1+Assumptions!$B$15))</f>
        <v>699786.28609763831</v>
      </c>
      <c r="K31" s="5">
        <f>IF(A31="","",Assumptions!$B$15)</f>
        <v>0</v>
      </c>
      <c r="L31" s="6">
        <f t="shared" si="2"/>
        <v>6.7689411681700867E-2</v>
      </c>
      <c r="M31" s="14">
        <f t="shared" si="13"/>
        <v>0</v>
      </c>
      <c r="N31" s="7">
        <f>IF(A31="","",N30+(M31*'Alt Added Brkdn'!F31))</f>
        <v>461449.26720000006</v>
      </c>
      <c r="O31" s="6">
        <f t="shared" si="14"/>
        <v>0.65941456179896607</v>
      </c>
      <c r="P31" s="7">
        <f>IF(A31="","",P30+(M31*'Alt Added Brkdn'!G31))</f>
        <v>104413.44960000001</v>
      </c>
      <c r="Q31" s="6">
        <f t="shared" si="16"/>
        <v>0.14920762477679025</v>
      </c>
      <c r="R31" s="7">
        <f>IF(A31="","",R30+(M31*'Alt Added Brkdn'!H31))</f>
        <v>93637.366097636579</v>
      </c>
      <c r="S31" s="6">
        <f t="shared" si="3"/>
        <v>0.13380851834037191</v>
      </c>
      <c r="T31" s="7">
        <f>IF(A31="","",T30+(M31*'Alt Added Brkdn'!I31))</f>
        <v>29521.756799999999</v>
      </c>
      <c r="U31" s="6">
        <f t="shared" si="4"/>
        <v>4.2186818156480635E-2</v>
      </c>
      <c r="V31" s="11">
        <f>IF(A31="","",V30+(M31*'Alt Added Brkdn'!J31))</f>
        <v>1008.6336000000001</v>
      </c>
      <c r="W31" s="6">
        <f t="shared" si="5"/>
        <v>1.4413451935799577E-3</v>
      </c>
      <c r="X31" s="11">
        <f>IF(A30="","",X30+(M31*'Alt Added Brkdn'!L31))</f>
        <v>4169.0160000000005</v>
      </c>
      <c r="Y31" s="6">
        <f t="shared" si="15"/>
        <v>5.9575560179216131E-3</v>
      </c>
      <c r="Z31" s="11">
        <f>IF(A31="","",Z30+(M31*'Alt Added Brkdn'!L31))</f>
        <v>5586.796800000001</v>
      </c>
      <c r="AA31" s="6">
        <f t="shared" si="6"/>
        <v>7.9835757158872051E-3</v>
      </c>
      <c r="AB31" s="11">
        <f>IF(A31="","",AB30+(M31*'Alt Added Brkdn'!M31))</f>
        <v>0</v>
      </c>
      <c r="AC31" s="6">
        <f t="shared" si="7"/>
        <v>0</v>
      </c>
      <c r="AD31" s="11">
        <f>IF(A31="","",AD30+(M31*'Alt Added Brkdn'!N31))</f>
        <v>0</v>
      </c>
      <c r="AE31" s="6">
        <f t="shared" si="8"/>
        <v>0</v>
      </c>
      <c r="AF31" s="15">
        <f t="shared" si="9"/>
        <v>0.99999999999999767</v>
      </c>
    </row>
    <row r="32" spans="1:32" x14ac:dyDescent="0.3">
      <c r="A32">
        <f>'Emission Assumption Summary'!A32</f>
        <v>2042</v>
      </c>
      <c r="B32" s="4">
        <f>IF(A32="","",B31*(1+Assumptions!$B$9))</f>
        <v>11824555.167991878</v>
      </c>
      <c r="C32" s="13">
        <f>IF(A32="","",C31*(1+Assumptions!$B$19))</f>
        <v>0.875873224415884</v>
      </c>
      <c r="D32" s="11">
        <f t="shared" si="10"/>
        <v>10356811.262272552</v>
      </c>
      <c r="E32" s="7">
        <f t="shared" si="0"/>
        <v>9575039.2817749139</v>
      </c>
      <c r="F32" s="6">
        <f t="shared" si="11"/>
        <v>0.92451615070504845</v>
      </c>
      <c r="G32" s="11">
        <f>IF(A32="","",G31*(1+Assumptions!$B$13))</f>
        <v>81985.694399999993</v>
      </c>
      <c r="H32" s="6">
        <f t="shared" si="12"/>
        <v>7.9161135917050797E-3</v>
      </c>
      <c r="I32" s="7">
        <f t="shared" si="1"/>
        <v>9657024.9761749133</v>
      </c>
      <c r="J32" s="11">
        <f>IF(A32="","",J31*(1+Assumptions!$B$15))</f>
        <v>699786.28609763831</v>
      </c>
      <c r="K32" s="5">
        <f>IF(A32="","",Assumptions!$B$15)</f>
        <v>0</v>
      </c>
      <c r="L32" s="6">
        <f t="shared" si="2"/>
        <v>6.7567735703246479E-2</v>
      </c>
      <c r="M32" s="14">
        <f t="shared" si="13"/>
        <v>0</v>
      </c>
      <c r="N32" s="7">
        <f>IF(A32="","",N31+(M32*'Alt Added Brkdn'!F32))</f>
        <v>461449.26720000006</v>
      </c>
      <c r="O32" s="6">
        <f t="shared" si="14"/>
        <v>0.65941456179896607</v>
      </c>
      <c r="P32" s="7">
        <f>IF(A32="","",P31+(M32*'Alt Added Brkdn'!G32))</f>
        <v>104413.44960000001</v>
      </c>
      <c r="Q32" s="6">
        <f t="shared" si="16"/>
        <v>0.14920762477679025</v>
      </c>
      <c r="R32" s="7">
        <f>IF(A32="","",R31+(M32*'Alt Added Brkdn'!H32))</f>
        <v>93637.366097636579</v>
      </c>
      <c r="S32" s="6">
        <f t="shared" si="3"/>
        <v>0.13380851834037191</v>
      </c>
      <c r="T32" s="7">
        <f>IF(A32="","",T31+(M32*'Alt Added Brkdn'!I32))</f>
        <v>29521.756799999999</v>
      </c>
      <c r="U32" s="6">
        <f t="shared" si="4"/>
        <v>4.2186818156480635E-2</v>
      </c>
      <c r="V32" s="11">
        <f>IF(A32="","",V31+(M32*'Alt Added Brkdn'!J32))</f>
        <v>1008.6336000000001</v>
      </c>
      <c r="W32" s="6">
        <f t="shared" si="5"/>
        <v>1.4413451935799577E-3</v>
      </c>
      <c r="X32" s="11">
        <f>IF(A31="","",X31+(M32*'Alt Added Brkdn'!L32))</f>
        <v>4169.0160000000005</v>
      </c>
      <c r="Y32" s="6">
        <f t="shared" si="15"/>
        <v>5.9575560179216131E-3</v>
      </c>
      <c r="Z32" s="11">
        <f>IF(A32="","",Z31+(M32*'Alt Added Brkdn'!L32))</f>
        <v>5586.796800000001</v>
      </c>
      <c r="AA32" s="6">
        <f t="shared" si="6"/>
        <v>7.9835757158872051E-3</v>
      </c>
      <c r="AB32" s="11">
        <f>IF(A32="","",AB31+(M32*'Alt Added Brkdn'!M32))</f>
        <v>0</v>
      </c>
      <c r="AC32" s="6">
        <f t="shared" si="7"/>
        <v>0</v>
      </c>
      <c r="AD32" s="11">
        <f>IF(A32="","",AD31+(M32*'Alt Added Brkdn'!N32))</f>
        <v>0</v>
      </c>
      <c r="AE32" s="6">
        <f t="shared" si="8"/>
        <v>0</v>
      </c>
      <c r="AF32" s="15">
        <f t="shared" si="9"/>
        <v>0.99999999999999767</v>
      </c>
    </row>
    <row r="33" spans="1:32" x14ac:dyDescent="0.3">
      <c r="A33">
        <f>'Emission Assumption Summary'!A33</f>
        <v>2043</v>
      </c>
      <c r="B33" s="4">
        <f>IF(A33="","",B32*(1+Assumptions!$B$9))</f>
        <v>11834014.812126271</v>
      </c>
      <c r="C33" s="13">
        <f>IF(A33="","",C32*(1+Assumptions!$B$19))</f>
        <v>0.87674909764029973</v>
      </c>
      <c r="D33" s="11">
        <f t="shared" si="10"/>
        <v>10375461.80799365</v>
      </c>
      <c r="E33" s="7">
        <f t="shared" si="0"/>
        <v>9593689.8274960127</v>
      </c>
      <c r="F33" s="6">
        <f t="shared" si="11"/>
        <v>0.92465183767576198</v>
      </c>
      <c r="G33" s="11">
        <f>IF(A33="","",G32*(1+Assumptions!$B$13))</f>
        <v>81985.694399999993</v>
      </c>
      <c r="H33" s="6">
        <f t="shared" si="12"/>
        <v>7.9018838792153899E-3</v>
      </c>
      <c r="I33" s="7">
        <f t="shared" si="1"/>
        <v>9675675.5218960121</v>
      </c>
      <c r="J33" s="11">
        <f>IF(A33="","",J32*(1+Assumptions!$B$15))</f>
        <v>699786.28609763831</v>
      </c>
      <c r="K33" s="5">
        <f>IF(A33="","",Assumptions!$B$15)</f>
        <v>0</v>
      </c>
      <c r="L33" s="6">
        <f t="shared" si="2"/>
        <v>6.7446278445022698E-2</v>
      </c>
      <c r="M33" s="14">
        <f t="shared" si="13"/>
        <v>0</v>
      </c>
      <c r="N33" s="7">
        <f>IF(A33="","",N32+(M33*'Alt Added Brkdn'!F33))</f>
        <v>461449.26720000006</v>
      </c>
      <c r="O33" s="6">
        <f t="shared" si="14"/>
        <v>0.65941456179896607</v>
      </c>
      <c r="P33" s="7">
        <f>IF(A33="","",P32+(M33*'Alt Added Brkdn'!G33))</f>
        <v>104413.44960000001</v>
      </c>
      <c r="Q33" s="6">
        <f t="shared" si="16"/>
        <v>0.14920762477679025</v>
      </c>
      <c r="R33" s="7">
        <f>IF(A33="","",R32+(M33*'Alt Added Brkdn'!H33))</f>
        <v>93637.366097636579</v>
      </c>
      <c r="S33" s="6">
        <f t="shared" si="3"/>
        <v>0.13380851834037191</v>
      </c>
      <c r="T33" s="7">
        <f>IF(A33="","",T32+(M33*'Alt Added Brkdn'!I33))</f>
        <v>29521.756799999999</v>
      </c>
      <c r="U33" s="6">
        <f t="shared" si="4"/>
        <v>4.2186818156480635E-2</v>
      </c>
      <c r="V33" s="11">
        <f>IF(A33="","",V32+(M33*'Alt Added Brkdn'!J33))</f>
        <v>1008.6336000000001</v>
      </c>
      <c r="W33" s="6">
        <f t="shared" si="5"/>
        <v>1.4413451935799577E-3</v>
      </c>
      <c r="X33" s="11">
        <f>IF(A32="","",X32+(M33*'Alt Added Brkdn'!L33))</f>
        <v>4169.0160000000005</v>
      </c>
      <c r="Y33" s="6">
        <f t="shared" si="15"/>
        <v>5.9575560179216131E-3</v>
      </c>
      <c r="Z33" s="11">
        <f>IF(A33="","",Z32+(M33*'Alt Added Brkdn'!L33))</f>
        <v>5586.796800000001</v>
      </c>
      <c r="AA33" s="6">
        <f t="shared" si="6"/>
        <v>7.9835757158872051E-3</v>
      </c>
      <c r="AB33" s="11">
        <f>IF(A33="","",AB32+(M33*'Alt Added Brkdn'!M33))</f>
        <v>0</v>
      </c>
      <c r="AC33" s="6">
        <f t="shared" si="7"/>
        <v>0</v>
      </c>
      <c r="AD33" s="11">
        <f>IF(A33="","",AD32+(M33*'Alt Added Brkdn'!N33))</f>
        <v>0</v>
      </c>
      <c r="AE33" s="6">
        <f t="shared" si="8"/>
        <v>0</v>
      </c>
      <c r="AF33" s="15">
        <f t="shared" si="9"/>
        <v>0.99999999999999767</v>
      </c>
    </row>
    <row r="34" spans="1:32" x14ac:dyDescent="0.3">
      <c r="A34">
        <f>'Emission Assumption Summary'!A34</f>
        <v>2044</v>
      </c>
      <c r="B34" s="4">
        <f>IF(A34="","",B33*(1+Assumptions!$B$9))</f>
        <v>11843482.023975972</v>
      </c>
      <c r="C34" s="13">
        <f>IF(A34="","",C33*(1+Assumptions!$B$19))</f>
        <v>0.87762584673793997</v>
      </c>
      <c r="D34" s="11">
        <f t="shared" si="10"/>
        <v>10394145.939617483</v>
      </c>
      <c r="E34" s="7">
        <f t="shared" si="0"/>
        <v>9612373.9591198452</v>
      </c>
      <c r="F34" s="6">
        <f t="shared" si="11"/>
        <v>0.92478728074060423</v>
      </c>
      <c r="G34" s="11">
        <f>IF(A34="","",G33*(1+Assumptions!$B$13))</f>
        <v>81985.694399999993</v>
      </c>
      <c r="H34" s="6">
        <f t="shared" si="12"/>
        <v>7.8876797455296431E-3</v>
      </c>
      <c r="I34" s="7">
        <f t="shared" si="1"/>
        <v>9694359.6535198446</v>
      </c>
      <c r="J34" s="11">
        <f>IF(A34="","",J33*(1+Assumptions!$B$15))</f>
        <v>699786.28609763831</v>
      </c>
      <c r="K34" s="5">
        <f>IF(A34="","",Assumptions!$B$15)</f>
        <v>0</v>
      </c>
      <c r="L34" s="6">
        <f t="shared" si="2"/>
        <v>6.7325039513866133E-2</v>
      </c>
      <c r="M34" s="14">
        <f t="shared" si="13"/>
        <v>0</v>
      </c>
      <c r="N34" s="7">
        <f>IF(A34="","",N33+(M34*'Alt Added Brkdn'!F34))</f>
        <v>461449.26720000006</v>
      </c>
      <c r="O34" s="6">
        <f t="shared" si="14"/>
        <v>0.65941456179896607</v>
      </c>
      <c r="P34" s="7">
        <f>IF(A34="","",P33+(M34*'Alt Added Brkdn'!G34))</f>
        <v>104413.44960000001</v>
      </c>
      <c r="Q34" s="6">
        <f t="shared" si="16"/>
        <v>0.14920762477679025</v>
      </c>
      <c r="R34" s="7">
        <f>IF(A34="","",R33+(M34*'Alt Added Brkdn'!H34))</f>
        <v>93637.366097636579</v>
      </c>
      <c r="S34" s="6">
        <f t="shared" si="3"/>
        <v>0.13380851834037191</v>
      </c>
      <c r="T34" s="7">
        <f>IF(A34="","",T33+(M34*'Alt Added Brkdn'!I34))</f>
        <v>29521.756799999999</v>
      </c>
      <c r="U34" s="6">
        <f t="shared" si="4"/>
        <v>4.2186818156480635E-2</v>
      </c>
      <c r="V34" s="11">
        <f>IF(A34="","",V33+(M34*'Alt Added Brkdn'!J34))</f>
        <v>1008.6336000000001</v>
      </c>
      <c r="W34" s="6">
        <f t="shared" si="5"/>
        <v>1.4413451935799577E-3</v>
      </c>
      <c r="X34" s="11">
        <f>IF(A33="","",X33+(M34*'Alt Added Brkdn'!L34))</f>
        <v>4169.0160000000005</v>
      </c>
      <c r="Y34" s="6">
        <f t="shared" si="15"/>
        <v>5.9575560179216131E-3</v>
      </c>
      <c r="Z34" s="11">
        <f>IF(A34="","",Z33+(M34*'Alt Added Brkdn'!L34))</f>
        <v>5586.796800000001</v>
      </c>
      <c r="AA34" s="6">
        <f t="shared" si="6"/>
        <v>7.9835757158872051E-3</v>
      </c>
      <c r="AB34" s="11">
        <f>IF(A34="","",AB33+(M34*'Alt Added Brkdn'!M34))</f>
        <v>0</v>
      </c>
      <c r="AC34" s="6">
        <f t="shared" si="7"/>
        <v>0</v>
      </c>
      <c r="AD34" s="11">
        <f>IF(A34="","",AD33+(M34*'Alt Added Brkdn'!N34))</f>
        <v>0</v>
      </c>
      <c r="AE34" s="6">
        <f t="shared" si="8"/>
        <v>0</v>
      </c>
      <c r="AF34" s="15">
        <f t="shared" si="9"/>
        <v>0.99999999999999767</v>
      </c>
    </row>
    <row r="35" spans="1:32" x14ac:dyDescent="0.3">
      <c r="A35">
        <f>'Emission Assumption Summary'!A35</f>
        <v>2045</v>
      </c>
      <c r="B35" s="4">
        <f>IF(A35="","",B34*(1+Assumptions!$B$9))</f>
        <v>11852956.809595153</v>
      </c>
      <c r="C35" s="13">
        <f>IF(A35="","",C34*(1+Assumptions!$B$19))</f>
        <v>0.87850347258467787</v>
      </c>
      <c r="D35" s="11">
        <f t="shared" si="10"/>
        <v>10412863.717625545</v>
      </c>
      <c r="E35" s="7">
        <f t="shared" si="0"/>
        <v>9631091.7371279076</v>
      </c>
      <c r="F35" s="6">
        <f t="shared" si="11"/>
        <v>0.92492248033801161</v>
      </c>
      <c r="G35" s="11">
        <f>IF(A35="","",G34*(1+Assumptions!$B$13))</f>
        <v>81985.694399999993</v>
      </c>
      <c r="H35" s="6">
        <f t="shared" si="12"/>
        <v>7.873501144668324E-3</v>
      </c>
      <c r="I35" s="7">
        <f t="shared" si="1"/>
        <v>9713077.431527907</v>
      </c>
      <c r="J35" s="11">
        <f>IF(A35="","",J34*(1+Assumptions!$B$15))</f>
        <v>699786.28609763831</v>
      </c>
      <c r="K35" s="5">
        <f>IF(A35="","",Assumptions!$B$15)</f>
        <v>0</v>
      </c>
      <c r="L35" s="6">
        <f t="shared" si="2"/>
        <v>6.7204018517320149E-2</v>
      </c>
      <c r="M35" s="14">
        <f t="shared" si="13"/>
        <v>0</v>
      </c>
      <c r="N35" s="7">
        <f>IF(A35="","",N34+(M35*'Alt Added Brkdn'!F35))</f>
        <v>461449.26720000006</v>
      </c>
      <c r="O35" s="6">
        <f t="shared" si="14"/>
        <v>0.65941456179896607</v>
      </c>
      <c r="P35" s="7">
        <f>IF(A35="","",P34+(M35*'Alt Added Brkdn'!G35))</f>
        <v>104413.44960000001</v>
      </c>
      <c r="Q35" s="6">
        <f t="shared" si="16"/>
        <v>0.14920762477679025</v>
      </c>
      <c r="R35" s="7">
        <f>IF(A35="","",R34+(M35*'Alt Added Brkdn'!H35))</f>
        <v>93637.366097636579</v>
      </c>
      <c r="S35" s="6">
        <f t="shared" si="3"/>
        <v>0.13380851834037191</v>
      </c>
      <c r="T35" s="7">
        <f>IF(A35="","",T34+(M35*'Alt Added Brkdn'!I35))</f>
        <v>29521.756799999999</v>
      </c>
      <c r="U35" s="6">
        <f t="shared" si="4"/>
        <v>4.2186818156480635E-2</v>
      </c>
      <c r="V35" s="11">
        <f>IF(A35="","",V34+(M35*'Alt Added Brkdn'!J35))</f>
        <v>1008.6336000000001</v>
      </c>
      <c r="W35" s="6">
        <f t="shared" si="5"/>
        <v>1.4413451935799577E-3</v>
      </c>
      <c r="X35" s="11">
        <f>IF(A34="","",X34+(M35*'Alt Added Brkdn'!L35))</f>
        <v>4169.0160000000005</v>
      </c>
      <c r="Y35" s="6">
        <f t="shared" si="15"/>
        <v>5.9575560179216131E-3</v>
      </c>
      <c r="Z35" s="11">
        <f>IF(A35="","",Z34+(M35*'Alt Added Brkdn'!L35))</f>
        <v>5586.796800000001</v>
      </c>
      <c r="AA35" s="6">
        <f t="shared" si="6"/>
        <v>7.9835757158872051E-3</v>
      </c>
      <c r="AB35" s="11">
        <f>IF(A35="","",AB34+(M35*'Alt Added Brkdn'!M35))</f>
        <v>0</v>
      </c>
      <c r="AC35" s="6">
        <f t="shared" si="7"/>
        <v>0</v>
      </c>
      <c r="AD35" s="11">
        <f>IF(A35="","",AD34+(M35*'Alt Added Brkdn'!N35))</f>
        <v>0</v>
      </c>
      <c r="AE35" s="6">
        <f t="shared" si="8"/>
        <v>0</v>
      </c>
      <c r="AF35" s="15">
        <f t="shared" si="9"/>
        <v>0.99999999999999767</v>
      </c>
    </row>
    <row r="36" spans="1:32" x14ac:dyDescent="0.3">
      <c r="A36">
        <f>'Emission Assumption Summary'!A36</f>
        <v>2046</v>
      </c>
      <c r="B36" s="4">
        <f>IF(A36="","",B35*(1+Assumptions!$B$9))</f>
        <v>11862439.175042829</v>
      </c>
      <c r="C36" s="13">
        <f>IF(A36="","",C35*(1+Assumptions!$B$19))</f>
        <v>0.87938197605726243</v>
      </c>
      <c r="D36" s="11">
        <f t="shared" si="10"/>
        <v>10431615.202608244</v>
      </c>
      <c r="E36" s="7">
        <f t="shared" si="0"/>
        <v>9649843.2221106067</v>
      </c>
      <c r="F36" s="6">
        <f t="shared" si="11"/>
        <v>0.92505743690563191</v>
      </c>
      <c r="G36" s="11">
        <f>IF(A36="","",G35*(1+Assumptions!$B$13))</f>
        <v>81985.694399999993</v>
      </c>
      <c r="H36" s="6">
        <f t="shared" si="12"/>
        <v>7.8593480307345785E-3</v>
      </c>
      <c r="I36" s="7">
        <f t="shared" si="1"/>
        <v>9731828.9165106062</v>
      </c>
      <c r="J36" s="11">
        <f>IF(A36="","",J35*(1+Assumptions!$B$15))</f>
        <v>699786.28609763831</v>
      </c>
      <c r="K36" s="5">
        <f>IF(A36="","",Assumptions!$B$15)</f>
        <v>0</v>
      </c>
      <c r="L36" s="6">
        <f t="shared" si="2"/>
        <v>6.7083215063633572E-2</v>
      </c>
      <c r="M36" s="14">
        <f t="shared" si="13"/>
        <v>0</v>
      </c>
      <c r="N36" s="7">
        <f>IF(A36="","",N35+(M36*'Alt Added Brkdn'!F36))</f>
        <v>461449.26720000006</v>
      </c>
      <c r="O36" s="6">
        <f t="shared" si="14"/>
        <v>0.65941456179896607</v>
      </c>
      <c r="P36" s="7">
        <f>IF(A36="","",P35+(M36*'Alt Added Brkdn'!G36))</f>
        <v>104413.44960000001</v>
      </c>
      <c r="Q36" s="6">
        <f t="shared" si="16"/>
        <v>0.14920762477679025</v>
      </c>
      <c r="R36" s="7">
        <f>IF(A36="","",R35+(M36*'Alt Added Brkdn'!H36))</f>
        <v>93637.366097636579</v>
      </c>
      <c r="S36" s="6">
        <f t="shared" si="3"/>
        <v>0.13380851834037191</v>
      </c>
      <c r="T36" s="7">
        <f>IF(A36="","",T35+(M36*'Alt Added Brkdn'!I36))</f>
        <v>29521.756799999999</v>
      </c>
      <c r="U36" s="6">
        <f t="shared" si="4"/>
        <v>4.2186818156480635E-2</v>
      </c>
      <c r="V36" s="11">
        <f>IF(A36="","",V35+(M36*'Alt Added Brkdn'!J36))</f>
        <v>1008.6336000000001</v>
      </c>
      <c r="W36" s="6">
        <f t="shared" si="5"/>
        <v>1.4413451935799577E-3</v>
      </c>
      <c r="X36" s="11">
        <f>IF(A35="","",X35+(M36*'Alt Added Brkdn'!L36))</f>
        <v>4169.0160000000005</v>
      </c>
      <c r="Y36" s="6">
        <f t="shared" si="15"/>
        <v>5.9575560179216131E-3</v>
      </c>
      <c r="Z36" s="11">
        <f>IF(A36="","",Z35+(M36*'Alt Added Brkdn'!L36))</f>
        <v>5586.796800000001</v>
      </c>
      <c r="AA36" s="6">
        <f t="shared" si="6"/>
        <v>7.9835757158872051E-3</v>
      </c>
      <c r="AB36" s="11">
        <f>IF(A36="","",AB35+(M36*'Alt Added Brkdn'!M36))</f>
        <v>0</v>
      </c>
      <c r="AC36" s="6">
        <f t="shared" si="7"/>
        <v>0</v>
      </c>
      <c r="AD36" s="11">
        <f>IF(A36="","",AD35+(M36*'Alt Added Brkdn'!N36))</f>
        <v>0</v>
      </c>
      <c r="AE36" s="6">
        <f t="shared" si="8"/>
        <v>0</v>
      </c>
      <c r="AF36" s="15">
        <f t="shared" si="9"/>
        <v>0.99999999999999767</v>
      </c>
    </row>
    <row r="37" spans="1:32" x14ac:dyDescent="0.3">
      <c r="A37">
        <f>'Emission Assumption Summary'!A37</f>
        <v>2047</v>
      </c>
      <c r="B37" s="4">
        <f>IF(A37="","",B36*(1+Assumptions!$B$9))</f>
        <v>11871929.126382861</v>
      </c>
      <c r="C37" s="13">
        <f>IF(A37="","",C36*(1+Assumptions!$B$19))</f>
        <v>0.88026135803331962</v>
      </c>
      <c r="D37" s="11">
        <f t="shared" si="10"/>
        <v>10450400.455265099</v>
      </c>
      <c r="E37" s="7">
        <f t="shared" si="0"/>
        <v>9668628.4747674614</v>
      </c>
      <c r="F37" s="6">
        <f t="shared" si="11"/>
        <v>0.92519215088032658</v>
      </c>
      <c r="G37" s="11">
        <f>IF(A37="","",G36*(1+Assumptions!$B$13))</f>
        <v>81985.694399999993</v>
      </c>
      <c r="H37" s="6">
        <f t="shared" si="12"/>
        <v>7.8452203579140473E-3</v>
      </c>
      <c r="I37" s="7">
        <f t="shared" si="1"/>
        <v>9750614.1691674609</v>
      </c>
      <c r="J37" s="11">
        <f>IF(A37="","",J36*(1+Assumptions!$B$15))</f>
        <v>699786.28609763831</v>
      </c>
      <c r="K37" s="5">
        <f>IF(A37="","",Assumptions!$B$15)</f>
        <v>0</v>
      </c>
      <c r="L37" s="6">
        <f t="shared" si="2"/>
        <v>6.6962628761759402E-2</v>
      </c>
      <c r="M37" s="14">
        <f t="shared" si="13"/>
        <v>0</v>
      </c>
      <c r="N37" s="7">
        <f>IF(A37="","",N36+(M37*'Alt Added Brkdn'!F37))</f>
        <v>461449.26720000006</v>
      </c>
      <c r="O37" s="6">
        <f t="shared" si="14"/>
        <v>0.65941456179896607</v>
      </c>
      <c r="P37" s="7">
        <f>IF(A37="","",P36+(M37*'Alt Added Brkdn'!G37))</f>
        <v>104413.44960000001</v>
      </c>
      <c r="Q37" s="6">
        <f t="shared" si="16"/>
        <v>0.14920762477679025</v>
      </c>
      <c r="R37" s="7">
        <f>IF(A37="","",R36+(M37*'Alt Added Brkdn'!H37))</f>
        <v>93637.366097636579</v>
      </c>
      <c r="S37" s="6">
        <f t="shared" si="3"/>
        <v>0.13380851834037191</v>
      </c>
      <c r="T37" s="7">
        <f>IF(A37="","",T36+(M37*'Alt Added Brkdn'!I37))</f>
        <v>29521.756799999999</v>
      </c>
      <c r="U37" s="6">
        <f t="shared" si="4"/>
        <v>4.2186818156480635E-2</v>
      </c>
      <c r="V37" s="11">
        <f>IF(A37="","",V36+(M37*'Alt Added Brkdn'!J37))</f>
        <v>1008.6336000000001</v>
      </c>
      <c r="W37" s="6">
        <f t="shared" si="5"/>
        <v>1.4413451935799577E-3</v>
      </c>
      <c r="X37" s="11">
        <f>IF(A36="","",X36+(M37*'Alt Added Brkdn'!L37))</f>
        <v>4169.0160000000005</v>
      </c>
      <c r="Y37" s="6">
        <f t="shared" si="15"/>
        <v>5.9575560179216131E-3</v>
      </c>
      <c r="Z37" s="11">
        <f>IF(A37="","",Z36+(M37*'Alt Added Brkdn'!L37))</f>
        <v>5586.796800000001</v>
      </c>
      <c r="AA37" s="6">
        <f t="shared" si="6"/>
        <v>7.9835757158872051E-3</v>
      </c>
      <c r="AB37" s="11">
        <f>IF(A37="","",AB36+(M37*'Alt Added Brkdn'!M37))</f>
        <v>0</v>
      </c>
      <c r="AC37" s="6">
        <f t="shared" si="7"/>
        <v>0</v>
      </c>
      <c r="AD37" s="11">
        <f>IF(A37="","",AD36+(M37*'Alt Added Brkdn'!N37))</f>
        <v>0</v>
      </c>
      <c r="AE37" s="6">
        <f t="shared" si="8"/>
        <v>0</v>
      </c>
      <c r="AF37" s="15">
        <f t="shared" si="9"/>
        <v>0.99999999999999767</v>
      </c>
    </row>
    <row r="38" spans="1:32" x14ac:dyDescent="0.3">
      <c r="A38">
        <f>'Emission Assumption Summary'!A38</f>
        <v>2048</v>
      </c>
      <c r="B38" s="4">
        <f>IF(A38="","",B37*(1+Assumptions!$B$9))</f>
        <v>11881426.669683967</v>
      </c>
      <c r="C38" s="13">
        <f>IF(A38="","",C37*(1+Assumptions!$B$19))</f>
        <v>0.88114161939135283</v>
      </c>
      <c r="D38" s="11">
        <f t="shared" si="10"/>
        <v>10469219.536404939</v>
      </c>
      <c r="E38" s="7">
        <f t="shared" si="0"/>
        <v>9687447.5559073016</v>
      </c>
      <c r="F38" s="6">
        <f t="shared" si="11"/>
        <v>0.92532662269817167</v>
      </c>
      <c r="G38" s="11">
        <f>IF(A38="","",G37*(1+Assumptions!$B$13))</f>
        <v>81985.694399999993</v>
      </c>
      <c r="H38" s="6">
        <f t="shared" si="12"/>
        <v>7.8311180804747308E-3</v>
      </c>
      <c r="I38" s="7">
        <f t="shared" si="1"/>
        <v>9769433.2503073011</v>
      </c>
      <c r="J38" s="11">
        <f>IF(A38="","",J37*(1+Assumptions!$B$15))</f>
        <v>699786.28609763831</v>
      </c>
      <c r="K38" s="5">
        <f>IF(A38="","",Assumptions!$B$15)</f>
        <v>0</v>
      </c>
      <c r="L38" s="6">
        <f t="shared" si="2"/>
        <v>6.6842259221353603E-2</v>
      </c>
      <c r="M38" s="14">
        <f t="shared" si="13"/>
        <v>0</v>
      </c>
      <c r="N38" s="7">
        <f>IF(A38="","",N37+(M38*'Alt Added Brkdn'!F38))</f>
        <v>461449.26720000006</v>
      </c>
      <c r="O38" s="6">
        <f t="shared" si="14"/>
        <v>0.65941456179896607</v>
      </c>
      <c r="P38" s="7">
        <f>IF(A38="","",P37+(M38*'Alt Added Brkdn'!G38))</f>
        <v>104413.44960000001</v>
      </c>
      <c r="Q38" s="6">
        <f t="shared" si="16"/>
        <v>0.14920762477679025</v>
      </c>
      <c r="R38" s="7">
        <f>IF(A38="","",R37+(M38*'Alt Added Brkdn'!H38))</f>
        <v>93637.366097636579</v>
      </c>
      <c r="S38" s="6">
        <f t="shared" si="3"/>
        <v>0.13380851834037191</v>
      </c>
      <c r="T38" s="7">
        <f>IF(A38="","",T37+(M38*'Alt Added Brkdn'!I38))</f>
        <v>29521.756799999999</v>
      </c>
      <c r="U38" s="6">
        <f t="shared" si="4"/>
        <v>4.2186818156480635E-2</v>
      </c>
      <c r="V38" s="11">
        <f>IF(A38="","",V37+(M38*'Alt Added Brkdn'!J38))</f>
        <v>1008.6336000000001</v>
      </c>
      <c r="W38" s="6">
        <f t="shared" si="5"/>
        <v>1.4413451935799577E-3</v>
      </c>
      <c r="X38" s="11">
        <f>IF(A37="","",X37+(M38*'Alt Added Brkdn'!L38))</f>
        <v>4169.0160000000005</v>
      </c>
      <c r="Y38" s="6">
        <f t="shared" si="15"/>
        <v>5.9575560179216131E-3</v>
      </c>
      <c r="Z38" s="11">
        <f>IF(A38="","",Z37+(M38*'Alt Added Brkdn'!L38))</f>
        <v>5586.796800000001</v>
      </c>
      <c r="AA38" s="6">
        <f t="shared" si="6"/>
        <v>7.9835757158872051E-3</v>
      </c>
      <c r="AB38" s="11">
        <f>IF(A38="","",AB37+(M38*'Alt Added Brkdn'!M38))</f>
        <v>0</v>
      </c>
      <c r="AC38" s="6">
        <f t="shared" si="7"/>
        <v>0</v>
      </c>
      <c r="AD38" s="11">
        <f>IF(A38="","",AD37+(M38*'Alt Added Brkdn'!N38))</f>
        <v>0</v>
      </c>
      <c r="AE38" s="6">
        <f t="shared" si="8"/>
        <v>0</v>
      </c>
      <c r="AF38" s="15">
        <f t="shared" si="9"/>
        <v>0.99999999999999767</v>
      </c>
    </row>
    <row r="39" spans="1:32" x14ac:dyDescent="0.3">
      <c r="A39">
        <f>'Emission Assumption Summary'!A39</f>
        <v>2049</v>
      </c>
      <c r="B39" s="4">
        <f>IF(A39="","",B38*(1+Assumptions!$B$9))</f>
        <v>11890931.811019713</v>
      </c>
      <c r="C39" s="13">
        <f>IF(A39="","",C38*(1+Assumptions!$B$19))</f>
        <v>0.88202276101074406</v>
      </c>
      <c r="D39" s="11">
        <f t="shared" si="10"/>
        <v>10488072.506946094</v>
      </c>
      <c r="E39" s="7">
        <f t="shared" si="0"/>
        <v>9706300.5264484566</v>
      </c>
      <c r="F39" s="6">
        <f t="shared" si="11"/>
        <v>0.92546085279445944</v>
      </c>
      <c r="G39" s="11">
        <f>IF(A39="","",G38*(1+Assumptions!$B$13))</f>
        <v>81985.694399999993</v>
      </c>
      <c r="H39" s="6">
        <f t="shared" si="12"/>
        <v>7.8170411527668307E-3</v>
      </c>
      <c r="I39" s="7">
        <f t="shared" si="1"/>
        <v>9788286.220848456</v>
      </c>
      <c r="J39" s="11">
        <f>IF(A39="","",J38*(1+Assumptions!$B$15))</f>
        <v>699786.28609763831</v>
      </c>
      <c r="K39" s="5">
        <f>IF(A39="","",Assumptions!$B$15)</f>
        <v>0</v>
      </c>
      <c r="L39" s="6">
        <f t="shared" si="2"/>
        <v>6.6722106052773789E-2</v>
      </c>
      <c r="M39" s="14">
        <f t="shared" si="13"/>
        <v>0</v>
      </c>
      <c r="N39" s="7">
        <f>IF(A39="","",N38+(M39*'Alt Added Brkdn'!F39))</f>
        <v>461449.26720000006</v>
      </c>
      <c r="O39" s="6">
        <f t="shared" si="14"/>
        <v>0.65941456179896607</v>
      </c>
      <c r="P39" s="7">
        <f>IF(A39="","",P38+(M39*'Alt Added Brkdn'!G39))</f>
        <v>104413.44960000001</v>
      </c>
      <c r="Q39" s="6">
        <f t="shared" si="16"/>
        <v>0.14920762477679025</v>
      </c>
      <c r="R39" s="7">
        <f>IF(A39="","",R38+(M39*'Alt Added Brkdn'!H39))</f>
        <v>93637.366097636579</v>
      </c>
      <c r="S39" s="6">
        <f t="shared" si="3"/>
        <v>0.13380851834037191</v>
      </c>
      <c r="T39" s="7">
        <f>IF(A39="","",T38+(M39*'Alt Added Brkdn'!I39))</f>
        <v>29521.756799999999</v>
      </c>
      <c r="U39" s="6">
        <f t="shared" si="4"/>
        <v>4.2186818156480635E-2</v>
      </c>
      <c r="V39" s="11">
        <f>IF(A39="","",V38+(M39*'Alt Added Brkdn'!J39))</f>
        <v>1008.6336000000001</v>
      </c>
      <c r="W39" s="6">
        <f t="shared" si="5"/>
        <v>1.4413451935799577E-3</v>
      </c>
      <c r="X39" s="11">
        <f>IF(A38="","",X38+(M39*'Alt Added Brkdn'!L39))</f>
        <v>4169.0160000000005</v>
      </c>
      <c r="Y39" s="6">
        <f t="shared" si="15"/>
        <v>5.9575560179216131E-3</v>
      </c>
      <c r="Z39" s="11">
        <f>IF(A39="","",Z38+(M39*'Alt Added Brkdn'!L39))</f>
        <v>5586.796800000001</v>
      </c>
      <c r="AA39" s="6">
        <f t="shared" si="6"/>
        <v>7.9835757158872051E-3</v>
      </c>
      <c r="AB39" s="11">
        <f>IF(A39="","",AB38+(M39*'Alt Added Brkdn'!M39))</f>
        <v>0</v>
      </c>
      <c r="AC39" s="6">
        <f t="shared" si="7"/>
        <v>0</v>
      </c>
      <c r="AD39" s="11">
        <f>IF(A39="","",AD38+(M39*'Alt Added Brkdn'!N39))</f>
        <v>0</v>
      </c>
      <c r="AE39" s="6">
        <f t="shared" si="8"/>
        <v>0</v>
      </c>
      <c r="AF39" s="15">
        <f t="shared" si="9"/>
        <v>0.99999999999999767</v>
      </c>
    </row>
    <row r="40" spans="1:32" x14ac:dyDescent="0.3">
      <c r="A40">
        <f>'Emission Assumption Summary'!A40</f>
        <v>2050</v>
      </c>
      <c r="B40" s="4">
        <f>IF(A40="","",B39*(1+Assumptions!$B$9))</f>
        <v>11900444.556468528</v>
      </c>
      <c r="C40" s="13">
        <f>IF(A40="","",C39*(1+Assumptions!$B$19))</f>
        <v>0.88290478377175474</v>
      </c>
      <c r="D40" s="11">
        <f t="shared" si="10"/>
        <v>10506959.427916601</v>
      </c>
      <c r="E40" s="7">
        <f t="shared" si="0"/>
        <v>9725187.4474189635</v>
      </c>
      <c r="F40" s="6">
        <f t="shared" si="11"/>
        <v>0.92559484160369954</v>
      </c>
      <c r="G40" s="11">
        <f>IF(A40="","",G39*(1+Assumptions!$B$13))</f>
        <v>81985.694399999993</v>
      </c>
      <c r="H40" s="6">
        <f t="shared" si="12"/>
        <v>7.8029895292226073E-3</v>
      </c>
      <c r="I40" s="7">
        <f t="shared" si="1"/>
        <v>9807173.141818963</v>
      </c>
      <c r="J40" s="11">
        <f>IF(A40="","",J39*(1+Assumptions!$B$15))</f>
        <v>699786.28609763831</v>
      </c>
      <c r="K40" s="5">
        <f>IF(A40="","",Assumptions!$B$15)</f>
        <v>0</v>
      </c>
      <c r="L40" s="6">
        <f t="shared" si="2"/>
        <v>6.6602168867077954E-2</v>
      </c>
      <c r="M40" s="14">
        <f t="shared" si="13"/>
        <v>0</v>
      </c>
      <c r="N40" s="7">
        <f>IF(A40="","",N39+(M40*'Alt Added Brkdn'!F40))</f>
        <v>461449.26720000006</v>
      </c>
      <c r="O40" s="6">
        <f t="shared" si="14"/>
        <v>0.65941456179896607</v>
      </c>
      <c r="P40" s="7">
        <f>IF(A40="","",P39+(M40*'Alt Added Brkdn'!G40))</f>
        <v>104413.44960000001</v>
      </c>
      <c r="Q40" s="6">
        <f t="shared" si="16"/>
        <v>0.14920762477679025</v>
      </c>
      <c r="R40" s="7">
        <f>IF(A40="","",R39+(M40*'Alt Added Brkdn'!H40))</f>
        <v>93637.366097636579</v>
      </c>
      <c r="S40" s="6">
        <f t="shared" si="3"/>
        <v>0.13380851834037191</v>
      </c>
      <c r="T40" s="7">
        <f>IF(A40="","",T39+(M40*'Alt Added Brkdn'!I40))</f>
        <v>29521.756799999999</v>
      </c>
      <c r="U40" s="6">
        <f t="shared" si="4"/>
        <v>4.2186818156480635E-2</v>
      </c>
      <c r="V40" s="11">
        <f>IF(A40="","",V39+(M40*'Alt Added Brkdn'!J40))</f>
        <v>1008.6336000000001</v>
      </c>
      <c r="W40" s="6">
        <f t="shared" si="5"/>
        <v>1.4413451935799577E-3</v>
      </c>
      <c r="X40" s="11">
        <f>IF(A39="","",X39+(M40*'Alt Added Brkdn'!L40))</f>
        <v>4169.0160000000005</v>
      </c>
      <c r="Y40" s="6">
        <f t="shared" si="15"/>
        <v>5.9575560179216131E-3</v>
      </c>
      <c r="Z40" s="11">
        <f>IF(A40="","",Z39+(M40*'Alt Added Brkdn'!L40))</f>
        <v>5586.796800000001</v>
      </c>
      <c r="AA40" s="6">
        <f t="shared" si="6"/>
        <v>7.9835757158872051E-3</v>
      </c>
      <c r="AB40" s="11">
        <f>IF(A40="","",AB39+(M40*'Alt Added Brkdn'!M40))</f>
        <v>0</v>
      </c>
      <c r="AC40" s="6">
        <f t="shared" si="7"/>
        <v>0</v>
      </c>
      <c r="AD40" s="11">
        <f>IF(A40="","",AD39+(M40*'Alt Added Brkdn'!N40))</f>
        <v>0</v>
      </c>
      <c r="AE40" s="6">
        <f t="shared" si="8"/>
        <v>0</v>
      </c>
      <c r="AF40" s="15">
        <f t="shared" si="9"/>
        <v>0.99999999999999767</v>
      </c>
    </row>
    <row r="41" spans="1:32" x14ac:dyDescent="0.3">
      <c r="A41" t="str">
        <f>'Emission Assumption Summary'!A41</f>
        <v/>
      </c>
      <c r="B41" s="4" t="str">
        <f>IF(A41="","",B40*(1+Assumptions!$B$9))</f>
        <v/>
      </c>
      <c r="C41" s="13" t="str">
        <f>IF(A41="","",C40*(1+Assumptions!$B$19))</f>
        <v/>
      </c>
      <c r="D41" s="11" t="str">
        <f t="shared" si="10"/>
        <v/>
      </c>
      <c r="E41" s="7" t="str">
        <f t="shared" si="0"/>
        <v/>
      </c>
      <c r="F41" s="6" t="str">
        <f t="shared" si="11"/>
        <v/>
      </c>
      <c r="G41" s="11" t="str">
        <f>IF(A41="","",G40*(1+Assumptions!$B$13))</f>
        <v/>
      </c>
      <c r="H41" s="6" t="str">
        <f t="shared" si="12"/>
        <v/>
      </c>
      <c r="I41" s="7" t="str">
        <f t="shared" si="1"/>
        <v/>
      </c>
      <c r="J41" s="11" t="str">
        <f>IF(A41="","",J40*(1+Assumptions!$B$15))</f>
        <v/>
      </c>
      <c r="K41" s="5" t="str">
        <f>IF(A41="","",Assumptions!$B$15)</f>
        <v/>
      </c>
      <c r="L41" s="6" t="str">
        <f t="shared" si="2"/>
        <v/>
      </c>
      <c r="M41" s="14" t="str">
        <f t="shared" si="13"/>
        <v/>
      </c>
      <c r="N41" s="7" t="str">
        <f>IF(A41="","",N40+(M41*'Alt Added Brkdn'!F41))</f>
        <v/>
      </c>
      <c r="O41" s="6" t="str">
        <f t="shared" si="14"/>
        <v/>
      </c>
      <c r="P41" s="7" t="str">
        <f>IF(A41="","",P40+(M41*'Alt Added Brkdn'!G41))</f>
        <v/>
      </c>
      <c r="Q41" s="6" t="str">
        <f t="shared" si="16"/>
        <v/>
      </c>
      <c r="R41" s="7" t="str">
        <f>IF(A41="","",R40+(M41*'Alt Added Brkdn'!H41))</f>
        <v/>
      </c>
      <c r="S41" s="6" t="str">
        <f t="shared" si="3"/>
        <v/>
      </c>
      <c r="T41" s="7" t="str">
        <f>IF(A41="","",T40+(M41*'Alt Added Brkdn'!I41))</f>
        <v/>
      </c>
      <c r="U41" s="6" t="str">
        <f t="shared" si="4"/>
        <v/>
      </c>
      <c r="V41" s="11" t="str">
        <f>IF(A41="","",V40+(M41*'Alt Added Brkdn'!J41))</f>
        <v/>
      </c>
      <c r="W41" s="6" t="str">
        <f t="shared" si="5"/>
        <v/>
      </c>
      <c r="X41" s="11" t="e">
        <f>IF(A40="","",X40+(M41*'Alt Added Brkdn'!L41))</f>
        <v>#VALUE!</v>
      </c>
      <c r="Y41" s="6" t="str">
        <f t="shared" si="15"/>
        <v/>
      </c>
      <c r="Z41" s="11" t="str">
        <f>IF(A41="","",Z40+(M41*'Alt Added Brkdn'!L41))</f>
        <v/>
      </c>
      <c r="AA41" s="6" t="str">
        <f t="shared" si="6"/>
        <v/>
      </c>
      <c r="AB41" s="11" t="str">
        <f>IF(A41="","",AB40+(M41*'Alt Added Brkdn'!M41))</f>
        <v/>
      </c>
      <c r="AC41" s="6" t="str">
        <f t="shared" si="7"/>
        <v/>
      </c>
      <c r="AD41" s="11" t="str">
        <f>IF(A41="","",AD40+(M41*'Alt Added Brkdn'!N41))</f>
        <v/>
      </c>
      <c r="AE41" s="6" t="str">
        <f t="shared" si="8"/>
        <v/>
      </c>
      <c r="AF41" s="15" t="str">
        <f t="shared" si="9"/>
        <v/>
      </c>
    </row>
    <row r="42" spans="1:32" x14ac:dyDescent="0.3">
      <c r="A42" t="str">
        <f>'Emission Assumption Summary'!A42</f>
        <v/>
      </c>
      <c r="B42" s="4" t="str">
        <f>IF(A42="","",B41*(1+Assumptions!$B$9))</f>
        <v/>
      </c>
      <c r="C42" s="13" t="str">
        <f>IF(A42="","",C41*(1+Assumptions!$B$19))</f>
        <v/>
      </c>
      <c r="D42" s="11" t="str">
        <f t="shared" si="10"/>
        <v/>
      </c>
      <c r="E42" s="7" t="str">
        <f t="shared" si="0"/>
        <v/>
      </c>
      <c r="F42" s="6" t="str">
        <f t="shared" si="11"/>
        <v/>
      </c>
      <c r="G42" s="11" t="str">
        <f>IF(A42="","",G41*(1+Assumptions!$B$13))</f>
        <v/>
      </c>
      <c r="H42" s="6" t="str">
        <f t="shared" si="12"/>
        <v/>
      </c>
      <c r="I42" s="7" t="str">
        <f t="shared" si="1"/>
        <v/>
      </c>
      <c r="J42" s="11" t="str">
        <f>IF(A42="","",J41*(1+Assumptions!$B$15))</f>
        <v/>
      </c>
      <c r="K42" s="5" t="str">
        <f>IF(A42="","",Assumptions!$B$15)</f>
        <v/>
      </c>
      <c r="L42" s="6" t="str">
        <f t="shared" si="2"/>
        <v/>
      </c>
      <c r="M42" s="14" t="str">
        <f t="shared" si="13"/>
        <v/>
      </c>
      <c r="N42" s="7" t="str">
        <f>IF(A42="","",N41+(M42*'Alt Added Brkdn'!F42))</f>
        <v/>
      </c>
      <c r="O42" s="6" t="str">
        <f t="shared" si="14"/>
        <v/>
      </c>
      <c r="P42" s="7" t="str">
        <f>IF(A42="","",P41+(M42*'Alt Added Brkdn'!G42))</f>
        <v/>
      </c>
      <c r="Q42" s="6" t="str">
        <f t="shared" si="16"/>
        <v/>
      </c>
      <c r="R42" s="7" t="str">
        <f>IF(A42="","",R41+(M42*'Alt Added Brkdn'!H42))</f>
        <v/>
      </c>
      <c r="S42" s="6" t="str">
        <f t="shared" si="3"/>
        <v/>
      </c>
      <c r="T42" s="7" t="str">
        <f>IF(A42="","",T41+(M42*'Alt Added Brkdn'!I42))</f>
        <v/>
      </c>
      <c r="U42" s="6" t="str">
        <f t="shared" si="4"/>
        <v/>
      </c>
      <c r="V42" s="11" t="str">
        <f>IF(A42="","",V41+(M42*'Alt Added Brkdn'!J42))</f>
        <v/>
      </c>
      <c r="W42" s="6" t="str">
        <f t="shared" si="5"/>
        <v/>
      </c>
      <c r="X42" s="11" t="str">
        <f>IF(A41="","",X41+(M42*'Alt Added Brkdn'!L42))</f>
        <v/>
      </c>
      <c r="Y42" s="6" t="str">
        <f t="shared" si="15"/>
        <v/>
      </c>
      <c r="Z42" s="11" t="str">
        <f>IF(A42="","",Z41+(M42*'Alt Added Brkdn'!L42))</f>
        <v/>
      </c>
      <c r="AA42" s="6" t="str">
        <f t="shared" si="6"/>
        <v/>
      </c>
      <c r="AB42" s="11" t="str">
        <f>IF(A42="","",AB41+(M42*'Alt Added Brkdn'!M42))</f>
        <v/>
      </c>
      <c r="AC42" s="6" t="str">
        <f t="shared" si="7"/>
        <v/>
      </c>
      <c r="AD42" s="11" t="str">
        <f>IF(A42="","",AD41+(M42*'Alt Added Brkdn'!N42))</f>
        <v/>
      </c>
      <c r="AE42" s="6" t="str">
        <f t="shared" si="8"/>
        <v/>
      </c>
      <c r="AF42" s="15" t="str">
        <f t="shared" si="9"/>
        <v/>
      </c>
    </row>
    <row r="43" spans="1:32" x14ac:dyDescent="0.3">
      <c r="A43" t="str">
        <f>'Emission Assumption Summary'!A43</f>
        <v/>
      </c>
      <c r="B43" s="4" t="str">
        <f>IF(A43="","",B42*(1+Assumptions!$B$9))</f>
        <v/>
      </c>
      <c r="C43" s="13" t="str">
        <f>IF(A43="","",C42*(1+Assumptions!$B$19))</f>
        <v/>
      </c>
      <c r="D43" s="11" t="str">
        <f t="shared" si="10"/>
        <v/>
      </c>
      <c r="E43" s="7" t="str">
        <f t="shared" si="0"/>
        <v/>
      </c>
      <c r="F43" s="6" t="str">
        <f t="shared" si="11"/>
        <v/>
      </c>
      <c r="G43" s="11" t="str">
        <f>IF(A43="","",G42*(1+Assumptions!$B$13))</f>
        <v/>
      </c>
      <c r="H43" s="6" t="str">
        <f t="shared" si="12"/>
        <v/>
      </c>
      <c r="I43" s="7" t="str">
        <f t="shared" si="1"/>
        <v/>
      </c>
      <c r="J43" s="11" t="str">
        <f>IF(A43="","",J42*(1+Assumptions!$B$15))</f>
        <v/>
      </c>
      <c r="K43" s="5" t="str">
        <f>IF(A43="","",Assumptions!$B$15)</f>
        <v/>
      </c>
      <c r="L43" s="6" t="str">
        <f t="shared" si="2"/>
        <v/>
      </c>
      <c r="M43" s="14" t="str">
        <f t="shared" si="13"/>
        <v/>
      </c>
      <c r="N43" s="7" t="str">
        <f>IF(A43="","",N42+(M43*'Alt Added Brkdn'!F43))</f>
        <v/>
      </c>
      <c r="O43" s="6" t="str">
        <f t="shared" si="14"/>
        <v/>
      </c>
      <c r="P43" s="7" t="str">
        <f>IF(A43="","",P42+(M43*'Alt Added Brkdn'!G43))</f>
        <v/>
      </c>
      <c r="Q43" s="6" t="str">
        <f t="shared" si="16"/>
        <v/>
      </c>
      <c r="R43" s="7" t="str">
        <f>IF(A43="","",R42+(M43*'Alt Added Brkdn'!H43))</f>
        <v/>
      </c>
      <c r="S43" s="6" t="str">
        <f t="shared" si="3"/>
        <v/>
      </c>
      <c r="T43" s="7" t="str">
        <f>IF(A43="","",T42+(M43*'Alt Added Brkdn'!I43))</f>
        <v/>
      </c>
      <c r="U43" s="6" t="str">
        <f t="shared" si="4"/>
        <v/>
      </c>
      <c r="V43" s="11" t="str">
        <f>IF(A43="","",V42+(M43*'Alt Added Brkdn'!J43))</f>
        <v/>
      </c>
      <c r="W43" s="6" t="str">
        <f t="shared" si="5"/>
        <v/>
      </c>
      <c r="X43" s="11" t="str">
        <f>IF(A42="","",X42+(M43*'Alt Added Brkdn'!L43))</f>
        <v/>
      </c>
      <c r="Y43" s="6" t="str">
        <f t="shared" si="15"/>
        <v/>
      </c>
      <c r="Z43" s="11" t="str">
        <f>IF(A43="","",Z42+(M43*'Alt Added Brkdn'!L43))</f>
        <v/>
      </c>
      <c r="AA43" s="6" t="str">
        <f t="shared" si="6"/>
        <v/>
      </c>
      <c r="AB43" s="11" t="str">
        <f>IF(A43="","",AB42+(M43*'Alt Added Brkdn'!M43))</f>
        <v/>
      </c>
      <c r="AC43" s="6" t="str">
        <f t="shared" si="7"/>
        <v/>
      </c>
      <c r="AD43" s="11" t="str">
        <f>IF(A43="","",AD42+(M43*'Alt Added Brkdn'!N43))</f>
        <v/>
      </c>
      <c r="AE43" s="6" t="str">
        <f t="shared" si="8"/>
        <v/>
      </c>
      <c r="AF43" s="15" t="str">
        <f t="shared" si="9"/>
        <v/>
      </c>
    </row>
    <row r="44" spans="1:32" x14ac:dyDescent="0.3">
      <c r="A44" t="str">
        <f>'Emission Assumption Summary'!A44</f>
        <v/>
      </c>
      <c r="B44" s="4" t="str">
        <f>IF(A44="","",B43*(1+Assumptions!$B$9))</f>
        <v/>
      </c>
      <c r="C44" s="13" t="str">
        <f>IF(A44="","",C43*(1+Assumptions!$B$19))</f>
        <v/>
      </c>
      <c r="D44" s="11" t="str">
        <f t="shared" si="10"/>
        <v/>
      </c>
      <c r="E44" s="7" t="str">
        <f t="shared" si="0"/>
        <v/>
      </c>
      <c r="F44" s="6" t="str">
        <f t="shared" si="11"/>
        <v/>
      </c>
      <c r="G44" s="11" t="str">
        <f>IF(A44="","",G43*(1+Assumptions!$B$13))</f>
        <v/>
      </c>
      <c r="H44" s="6" t="str">
        <f t="shared" si="12"/>
        <v/>
      </c>
      <c r="I44" s="7" t="str">
        <f t="shared" si="1"/>
        <v/>
      </c>
      <c r="J44" s="11" t="str">
        <f>IF(A44="","",J43*(1+Assumptions!$B$15))</f>
        <v/>
      </c>
      <c r="K44" s="5" t="str">
        <f>IF(A44="","",Assumptions!$B$15)</f>
        <v/>
      </c>
      <c r="L44" s="6" t="str">
        <f t="shared" si="2"/>
        <v/>
      </c>
      <c r="M44" s="14" t="str">
        <f t="shared" si="13"/>
        <v/>
      </c>
      <c r="N44" s="7" t="str">
        <f>IF(A44="","",N43+(M44*'Alt Added Brkdn'!F44))</f>
        <v/>
      </c>
      <c r="O44" s="6" t="str">
        <f t="shared" si="14"/>
        <v/>
      </c>
      <c r="P44" s="7" t="str">
        <f>IF(A44="","",P43+(M44*'Alt Added Brkdn'!G44))</f>
        <v/>
      </c>
      <c r="Q44" s="6" t="str">
        <f t="shared" si="16"/>
        <v/>
      </c>
      <c r="R44" s="7" t="str">
        <f>IF(A44="","",R43+(M44*'Alt Added Brkdn'!H44))</f>
        <v/>
      </c>
      <c r="S44" s="6" t="str">
        <f t="shared" si="3"/>
        <v/>
      </c>
      <c r="T44" s="7" t="str">
        <f>IF(A44="","",T43+(M44*'Alt Added Brkdn'!I44))</f>
        <v/>
      </c>
      <c r="U44" s="6" t="str">
        <f t="shared" si="4"/>
        <v/>
      </c>
      <c r="V44" s="11" t="str">
        <f>IF(A44="","",V43+(M44*'Alt Added Brkdn'!J44))</f>
        <v/>
      </c>
      <c r="W44" s="6" t="str">
        <f t="shared" si="5"/>
        <v/>
      </c>
      <c r="X44" s="11" t="str">
        <f>IF(A43="","",X43+(M44*'Alt Added Brkdn'!L44))</f>
        <v/>
      </c>
      <c r="Y44" s="6" t="str">
        <f t="shared" si="15"/>
        <v/>
      </c>
      <c r="Z44" s="11" t="str">
        <f>IF(A44="","",Z43+(M44*'Alt Added Brkdn'!L44))</f>
        <v/>
      </c>
      <c r="AA44" s="6" t="str">
        <f t="shared" si="6"/>
        <v/>
      </c>
      <c r="AB44" s="11" t="str">
        <f>IF(A44="","",AB43+(M44*'Alt Added Brkdn'!M44))</f>
        <v/>
      </c>
      <c r="AC44" s="6" t="str">
        <f t="shared" si="7"/>
        <v/>
      </c>
      <c r="AD44" s="11" t="str">
        <f>IF(A44="","",AD43+(M44*'Alt Added Brkdn'!N44))</f>
        <v/>
      </c>
      <c r="AE44" s="6" t="str">
        <f t="shared" si="8"/>
        <v/>
      </c>
      <c r="AF44" s="15" t="str">
        <f t="shared" si="9"/>
        <v/>
      </c>
    </row>
    <row r="45" spans="1:32" x14ac:dyDescent="0.3">
      <c r="A45" t="str">
        <f>'Emission Assumption Summary'!A45</f>
        <v/>
      </c>
      <c r="B45" s="4" t="str">
        <f>IF(A45="","",B44*(1+Assumptions!$B$9))</f>
        <v/>
      </c>
      <c r="C45" s="13" t="str">
        <f>IF(A45="","",C44*(1+Assumptions!$B$19))</f>
        <v/>
      </c>
      <c r="D45" s="11" t="str">
        <f t="shared" si="10"/>
        <v/>
      </c>
      <c r="E45" s="7" t="str">
        <f t="shared" si="0"/>
        <v/>
      </c>
      <c r="F45" s="6" t="str">
        <f t="shared" si="11"/>
        <v/>
      </c>
      <c r="G45" s="11" t="str">
        <f>IF(A45="","",G44*(1+Assumptions!$B$13))</f>
        <v/>
      </c>
      <c r="H45" s="6" t="str">
        <f t="shared" si="12"/>
        <v/>
      </c>
      <c r="I45" s="7" t="str">
        <f t="shared" si="1"/>
        <v/>
      </c>
      <c r="J45" s="11" t="str">
        <f>IF(A45="","",J44*(1+Assumptions!$B$15))</f>
        <v/>
      </c>
      <c r="K45" s="5" t="str">
        <f>IF(A45="","",Assumptions!$B$15)</f>
        <v/>
      </c>
      <c r="L45" s="6" t="str">
        <f t="shared" si="2"/>
        <v/>
      </c>
      <c r="M45" s="14" t="str">
        <f t="shared" si="13"/>
        <v/>
      </c>
      <c r="N45" s="7" t="str">
        <f>IF(A45="","",N44+(M45*'Alt Added Brkdn'!F45))</f>
        <v/>
      </c>
      <c r="O45" s="6" t="str">
        <f t="shared" si="14"/>
        <v/>
      </c>
      <c r="P45" s="7" t="str">
        <f>IF(A45="","",P44+(M45*'Alt Added Brkdn'!G45))</f>
        <v/>
      </c>
      <c r="Q45" s="6" t="str">
        <f t="shared" si="16"/>
        <v/>
      </c>
      <c r="R45" s="7" t="str">
        <f>IF(A45="","",R44+(M45*'Alt Added Brkdn'!H45))</f>
        <v/>
      </c>
      <c r="S45" s="6" t="str">
        <f t="shared" si="3"/>
        <v/>
      </c>
      <c r="T45" s="7" t="str">
        <f>IF(A45="","",T44+(M45*'Alt Added Brkdn'!I45))</f>
        <v/>
      </c>
      <c r="U45" s="6" t="str">
        <f t="shared" si="4"/>
        <v/>
      </c>
      <c r="V45" s="11" t="str">
        <f>IF(A45="","",V44+(M45*'Alt Added Brkdn'!J45))</f>
        <v/>
      </c>
      <c r="W45" s="6" t="str">
        <f t="shared" si="5"/>
        <v/>
      </c>
      <c r="X45" s="11" t="str">
        <f>IF(A44="","",X44+(M45*'Alt Added Brkdn'!L45))</f>
        <v/>
      </c>
      <c r="Y45" s="6" t="str">
        <f t="shared" si="15"/>
        <v/>
      </c>
      <c r="Z45" s="11" t="str">
        <f>IF(A45="","",Z44+(M45*'Alt Added Brkdn'!L45))</f>
        <v/>
      </c>
      <c r="AA45" s="6" t="str">
        <f t="shared" si="6"/>
        <v/>
      </c>
      <c r="AB45" s="11" t="str">
        <f>IF(A45="","",AB44+(M45*'Alt Added Brkdn'!M45))</f>
        <v/>
      </c>
      <c r="AC45" s="6" t="str">
        <f t="shared" si="7"/>
        <v/>
      </c>
      <c r="AD45" s="11" t="str">
        <f>IF(A45="","",AD44+(M45*'Alt Added Brkdn'!N45))</f>
        <v/>
      </c>
      <c r="AE45" s="6" t="str">
        <f t="shared" si="8"/>
        <v/>
      </c>
      <c r="AF45" s="15" t="str">
        <f t="shared" si="9"/>
        <v/>
      </c>
    </row>
    <row r="46" spans="1:32" x14ac:dyDescent="0.3">
      <c r="A46" t="str">
        <f>'Emission Assumption Summary'!A46</f>
        <v/>
      </c>
      <c r="B46" s="4" t="str">
        <f>IF(A46="","",B45*(1+Assumptions!$B$9))</f>
        <v/>
      </c>
      <c r="C46" s="13" t="str">
        <f>IF(A46="","",C45*(1+Assumptions!$B$19))</f>
        <v/>
      </c>
      <c r="D46" s="11" t="str">
        <f t="shared" si="10"/>
        <v/>
      </c>
      <c r="E46" s="7" t="str">
        <f t="shared" si="0"/>
        <v/>
      </c>
      <c r="F46" s="6" t="str">
        <f t="shared" si="11"/>
        <v/>
      </c>
      <c r="G46" s="11" t="str">
        <f>IF(A46="","",G45*(1+Assumptions!$B$13))</f>
        <v/>
      </c>
      <c r="H46" s="6" t="str">
        <f t="shared" si="12"/>
        <v/>
      </c>
      <c r="I46" s="7" t="str">
        <f t="shared" si="1"/>
        <v/>
      </c>
      <c r="J46" s="11" t="str">
        <f>IF(A46="","",J45*(1+Assumptions!$B$15))</f>
        <v/>
      </c>
      <c r="K46" s="5" t="str">
        <f>IF(A46="","",Assumptions!$B$15)</f>
        <v/>
      </c>
      <c r="L46" s="6" t="str">
        <f t="shared" si="2"/>
        <v/>
      </c>
      <c r="M46" s="14" t="str">
        <f t="shared" si="13"/>
        <v/>
      </c>
      <c r="N46" s="7" t="str">
        <f>IF(A46="","",N45+(M46*'Alt Added Brkdn'!F46))</f>
        <v/>
      </c>
      <c r="O46" s="6" t="str">
        <f t="shared" si="14"/>
        <v/>
      </c>
      <c r="P46" s="7" t="str">
        <f>IF(A46="","",P45+(M46*'Alt Added Brkdn'!G46))</f>
        <v/>
      </c>
      <c r="Q46" s="6" t="str">
        <f t="shared" si="16"/>
        <v/>
      </c>
      <c r="R46" s="7" t="str">
        <f>IF(A46="","",R45+(M46*'Alt Added Brkdn'!H46))</f>
        <v/>
      </c>
      <c r="S46" s="6" t="str">
        <f t="shared" si="3"/>
        <v/>
      </c>
      <c r="T46" s="7" t="str">
        <f>IF(A46="","",T45+(M46*'Alt Added Brkdn'!I46))</f>
        <v/>
      </c>
      <c r="U46" s="6" t="str">
        <f t="shared" si="4"/>
        <v/>
      </c>
      <c r="V46" s="11" t="str">
        <f>IF(A46="","",V45+(M46*'Alt Added Brkdn'!J46))</f>
        <v/>
      </c>
      <c r="W46" s="6" t="str">
        <f t="shared" si="5"/>
        <v/>
      </c>
      <c r="X46" s="11" t="str">
        <f>IF(A45="","",X45+(M46*'Alt Added Brkdn'!L46))</f>
        <v/>
      </c>
      <c r="Y46" s="6" t="str">
        <f t="shared" si="15"/>
        <v/>
      </c>
      <c r="Z46" s="11" t="str">
        <f>IF(A46="","",Z45+(M46*'Alt Added Brkdn'!L46))</f>
        <v/>
      </c>
      <c r="AA46" s="6" t="str">
        <f t="shared" si="6"/>
        <v/>
      </c>
      <c r="AB46" s="11" t="str">
        <f>IF(A46="","",AB45+(M46*'Alt Added Brkdn'!M46))</f>
        <v/>
      </c>
      <c r="AC46" s="6" t="str">
        <f t="shared" si="7"/>
        <v/>
      </c>
      <c r="AD46" s="11" t="str">
        <f>IF(A46="","",AD45+(M46*'Alt Added Brkdn'!N46))</f>
        <v/>
      </c>
      <c r="AE46" s="6" t="str">
        <f t="shared" si="8"/>
        <v/>
      </c>
      <c r="AF46" s="15" t="str">
        <f t="shared" si="9"/>
        <v/>
      </c>
    </row>
    <row r="47" spans="1:32" x14ac:dyDescent="0.3">
      <c r="A47" t="str">
        <f>'Emission Assumption Summary'!A47</f>
        <v/>
      </c>
      <c r="B47" s="4" t="str">
        <f>IF(A47="","",B46*(1+Assumptions!$B$9))</f>
        <v/>
      </c>
      <c r="C47" s="13" t="str">
        <f>IF(A47="","",C46*(1+Assumptions!$B$19))</f>
        <v/>
      </c>
      <c r="D47" s="11" t="str">
        <f t="shared" si="10"/>
        <v/>
      </c>
      <c r="E47" s="7" t="str">
        <f t="shared" si="0"/>
        <v/>
      </c>
      <c r="F47" s="6" t="str">
        <f t="shared" si="11"/>
        <v/>
      </c>
      <c r="G47" s="11" t="str">
        <f>IF(A47="","",G46*(1+Assumptions!$B$13))</f>
        <v/>
      </c>
      <c r="H47" s="6" t="str">
        <f t="shared" si="12"/>
        <v/>
      </c>
      <c r="I47" s="7" t="str">
        <f t="shared" si="1"/>
        <v/>
      </c>
      <c r="J47" s="11" t="str">
        <f>IF(A47="","",J46*(1+Assumptions!$B$15))</f>
        <v/>
      </c>
      <c r="K47" s="5" t="str">
        <f>IF(A47="","",Assumptions!$B$15)</f>
        <v/>
      </c>
      <c r="L47" s="6" t="str">
        <f t="shared" si="2"/>
        <v/>
      </c>
      <c r="M47" s="14" t="str">
        <f t="shared" si="13"/>
        <v/>
      </c>
      <c r="N47" s="7" t="str">
        <f>IF(A47="","",N46+(M47*'Alt Added Brkdn'!F47))</f>
        <v/>
      </c>
      <c r="O47" s="6" t="str">
        <f t="shared" si="14"/>
        <v/>
      </c>
      <c r="P47" s="7" t="str">
        <f>IF(A47="","",P46+(M47*'Alt Added Brkdn'!G47))</f>
        <v/>
      </c>
      <c r="Q47" s="6" t="str">
        <f t="shared" si="16"/>
        <v/>
      </c>
      <c r="R47" s="7" t="str">
        <f>IF(A47="","",R46+(M47*'Alt Added Brkdn'!H47))</f>
        <v/>
      </c>
      <c r="S47" s="6" t="str">
        <f t="shared" si="3"/>
        <v/>
      </c>
      <c r="T47" s="7" t="str">
        <f>IF(A47="","",T46+(M47*'Alt Added Brkdn'!I47))</f>
        <v/>
      </c>
      <c r="U47" s="6" t="str">
        <f t="shared" si="4"/>
        <v/>
      </c>
      <c r="V47" s="11" t="str">
        <f>IF(A47="","",V46+(M47*'Alt Added Brkdn'!J47))</f>
        <v/>
      </c>
      <c r="W47" s="6" t="str">
        <f t="shared" si="5"/>
        <v/>
      </c>
      <c r="X47" s="11" t="str">
        <f>IF(A46="","",X46+(M47*'Alt Added Brkdn'!L47))</f>
        <v/>
      </c>
      <c r="Y47" s="6" t="str">
        <f t="shared" si="15"/>
        <v/>
      </c>
      <c r="Z47" s="11" t="str">
        <f>IF(A47="","",Z46+(M47*'Alt Added Brkdn'!L47))</f>
        <v/>
      </c>
      <c r="AA47" s="6" t="str">
        <f t="shared" si="6"/>
        <v/>
      </c>
      <c r="AB47" s="11" t="str">
        <f>IF(A47="","",AB46+(M47*'Alt Added Brkdn'!M47))</f>
        <v/>
      </c>
      <c r="AC47" s="6" t="str">
        <f t="shared" si="7"/>
        <v/>
      </c>
      <c r="AD47" s="11" t="str">
        <f>IF(A47="","",AD46+(M47*'Alt Added Brkdn'!N47))</f>
        <v/>
      </c>
      <c r="AE47" s="6" t="str">
        <f t="shared" si="8"/>
        <v/>
      </c>
      <c r="AF47" s="15" t="str">
        <f t="shared" si="9"/>
        <v/>
      </c>
    </row>
    <row r="48" spans="1:32" x14ac:dyDescent="0.3">
      <c r="A48" t="str">
        <f>'Emission Assumption Summary'!A48</f>
        <v/>
      </c>
      <c r="B48" s="4" t="str">
        <f>IF(A48="","",B47*(1+Assumptions!$B$9))</f>
        <v/>
      </c>
      <c r="C48" s="13" t="str">
        <f>IF(A48="","",C47*(1+Assumptions!$B$19))</f>
        <v/>
      </c>
      <c r="D48" s="11" t="str">
        <f t="shared" si="10"/>
        <v/>
      </c>
      <c r="E48" s="7" t="str">
        <f t="shared" si="0"/>
        <v/>
      </c>
      <c r="F48" s="6" t="str">
        <f t="shared" si="11"/>
        <v/>
      </c>
      <c r="G48" s="11" t="str">
        <f>IF(A48="","",G47*(1+Assumptions!$B$13))</f>
        <v/>
      </c>
      <c r="H48" s="6" t="str">
        <f t="shared" si="12"/>
        <v/>
      </c>
      <c r="I48" s="7" t="str">
        <f t="shared" si="1"/>
        <v/>
      </c>
      <c r="J48" s="11" t="str">
        <f>IF(A48="","",J47*(1+Assumptions!$B$15))</f>
        <v/>
      </c>
      <c r="K48" s="5" t="str">
        <f>IF(A48="","",Assumptions!$B$15)</f>
        <v/>
      </c>
      <c r="L48" s="6" t="str">
        <f t="shared" si="2"/>
        <v/>
      </c>
      <c r="M48" s="14" t="str">
        <f t="shared" si="13"/>
        <v/>
      </c>
      <c r="N48" s="7" t="str">
        <f>IF(A48="","",N47+(M48*'Alt Added Brkdn'!F48))</f>
        <v/>
      </c>
      <c r="O48" s="6" t="str">
        <f t="shared" si="14"/>
        <v/>
      </c>
      <c r="P48" s="7" t="str">
        <f>IF(A48="","",P47+(M48*'Alt Added Brkdn'!G48))</f>
        <v/>
      </c>
      <c r="Q48" s="6" t="str">
        <f t="shared" si="16"/>
        <v/>
      </c>
      <c r="R48" s="7" t="str">
        <f>IF(A48="","",R47+(M48*'Alt Added Brkdn'!H48))</f>
        <v/>
      </c>
      <c r="S48" s="6" t="str">
        <f t="shared" si="3"/>
        <v/>
      </c>
      <c r="T48" s="7" t="str">
        <f>IF(A48="","",T47+(M48*'Alt Added Brkdn'!I48))</f>
        <v/>
      </c>
      <c r="U48" s="6" t="str">
        <f t="shared" si="4"/>
        <v/>
      </c>
      <c r="V48" s="11" t="str">
        <f>IF(A48="","",V47+(M48*'Alt Added Brkdn'!J48))</f>
        <v/>
      </c>
      <c r="W48" s="6" t="str">
        <f t="shared" si="5"/>
        <v/>
      </c>
      <c r="X48" s="11" t="str">
        <f>IF(A47="","",X47+(M48*'Alt Added Brkdn'!L48))</f>
        <v/>
      </c>
      <c r="Y48" s="6" t="str">
        <f t="shared" si="15"/>
        <v/>
      </c>
      <c r="Z48" s="11" t="str">
        <f>IF(A48="","",Z47+(M48*'Alt Added Brkdn'!L48))</f>
        <v/>
      </c>
      <c r="AA48" s="6" t="str">
        <f t="shared" si="6"/>
        <v/>
      </c>
      <c r="AB48" s="11" t="str">
        <f>IF(A48="","",AB47+(M48*'Alt Added Brkdn'!M48))</f>
        <v/>
      </c>
      <c r="AC48" s="6" t="str">
        <f t="shared" si="7"/>
        <v/>
      </c>
      <c r="AD48" s="11" t="str">
        <f>IF(A48="","",AD47+(M48*'Alt Added Brkdn'!N48))</f>
        <v/>
      </c>
      <c r="AE48" s="6" t="str">
        <f t="shared" si="8"/>
        <v/>
      </c>
      <c r="AF48" s="15" t="str">
        <f t="shared" si="9"/>
        <v/>
      </c>
    </row>
    <row r="49" spans="1:32" x14ac:dyDescent="0.3">
      <c r="A49" t="str">
        <f>'Emission Assumption Summary'!A49</f>
        <v/>
      </c>
      <c r="B49" s="4" t="str">
        <f>IF(A49="","",B48*(1+Assumptions!$B$9))</f>
        <v/>
      </c>
      <c r="C49" s="13" t="str">
        <f>IF(A49="","",C48*(1+Assumptions!$B$19))</f>
        <v/>
      </c>
      <c r="D49" s="11" t="str">
        <f t="shared" si="10"/>
        <v/>
      </c>
      <c r="E49" s="7" t="str">
        <f t="shared" si="0"/>
        <v/>
      </c>
      <c r="F49" s="6" t="str">
        <f t="shared" si="11"/>
        <v/>
      </c>
      <c r="G49" s="11" t="str">
        <f>IF(A49="","",G48*(1+Assumptions!$B$13))</f>
        <v/>
      </c>
      <c r="H49" s="6" t="str">
        <f t="shared" si="12"/>
        <v/>
      </c>
      <c r="I49" s="7" t="str">
        <f t="shared" si="1"/>
        <v/>
      </c>
      <c r="J49" s="11" t="str">
        <f>IF(A49="","",J48*(1+Assumptions!$B$15))</f>
        <v/>
      </c>
      <c r="K49" s="5" t="str">
        <f>IF(A49="","",Assumptions!$B$15)</f>
        <v/>
      </c>
      <c r="L49" s="6" t="str">
        <f t="shared" si="2"/>
        <v/>
      </c>
      <c r="M49" s="14" t="str">
        <f t="shared" si="13"/>
        <v/>
      </c>
      <c r="N49" s="7" t="str">
        <f>IF(A49="","",N48+(M49*'Alt Added Brkdn'!F49))</f>
        <v/>
      </c>
      <c r="O49" s="6" t="str">
        <f t="shared" si="14"/>
        <v/>
      </c>
      <c r="P49" s="7" t="str">
        <f>IF(A49="","",P48+(M49*'Alt Added Brkdn'!G49))</f>
        <v/>
      </c>
      <c r="Q49" s="6" t="str">
        <f t="shared" si="16"/>
        <v/>
      </c>
      <c r="R49" s="7" t="str">
        <f>IF(A49="","",R48+(M49*'Alt Added Brkdn'!H49))</f>
        <v/>
      </c>
      <c r="S49" s="6" t="str">
        <f t="shared" si="3"/>
        <v/>
      </c>
      <c r="T49" s="7" t="str">
        <f>IF(A49="","",T48+(M49*'Alt Added Brkdn'!I49))</f>
        <v/>
      </c>
      <c r="U49" s="6" t="str">
        <f t="shared" si="4"/>
        <v/>
      </c>
      <c r="V49" s="11" t="str">
        <f>IF(A49="","",V48+(M49*'Alt Added Brkdn'!J49))</f>
        <v/>
      </c>
      <c r="W49" s="6" t="str">
        <f t="shared" si="5"/>
        <v/>
      </c>
      <c r="X49" s="11" t="str">
        <f>IF(A48="","",X48+(M49*'Alt Added Brkdn'!L49))</f>
        <v/>
      </c>
      <c r="Y49" s="6" t="str">
        <f t="shared" si="15"/>
        <v/>
      </c>
      <c r="Z49" s="11" t="str">
        <f>IF(A49="","",Z48+(M49*'Alt Added Brkdn'!L49))</f>
        <v/>
      </c>
      <c r="AA49" s="6" t="str">
        <f t="shared" si="6"/>
        <v/>
      </c>
      <c r="AB49" s="11" t="str">
        <f>IF(A49="","",AB48+(M49*'Alt Added Brkdn'!M49))</f>
        <v/>
      </c>
      <c r="AC49" s="6" t="str">
        <f t="shared" si="7"/>
        <v/>
      </c>
      <c r="AD49" s="11" t="str">
        <f>IF(A49="","",AD48+(M49*'Alt Added Brkdn'!N49))</f>
        <v/>
      </c>
      <c r="AE49" s="6" t="str">
        <f t="shared" si="8"/>
        <v/>
      </c>
      <c r="AF49" s="15" t="str">
        <f t="shared" si="9"/>
        <v/>
      </c>
    </row>
    <row r="50" spans="1:32" x14ac:dyDescent="0.3">
      <c r="A50" t="str">
        <f>'Emission Assumption Summary'!A50</f>
        <v/>
      </c>
      <c r="B50" s="4" t="str">
        <f>IF(A50="","",B49*(1+Assumptions!$B$9))</f>
        <v/>
      </c>
      <c r="C50" s="13" t="str">
        <f>IF(A50="","",C49*(1+Assumptions!$B$19))</f>
        <v/>
      </c>
      <c r="D50" s="11" t="str">
        <f t="shared" si="10"/>
        <v/>
      </c>
      <c r="E50" s="7" t="str">
        <f t="shared" si="0"/>
        <v/>
      </c>
      <c r="F50" s="6" t="str">
        <f t="shared" si="11"/>
        <v/>
      </c>
      <c r="G50" s="11" t="str">
        <f>IF(A50="","",G49*(1+Assumptions!$B$13))</f>
        <v/>
      </c>
      <c r="H50" s="6" t="str">
        <f t="shared" si="12"/>
        <v/>
      </c>
      <c r="I50" s="7" t="str">
        <f t="shared" si="1"/>
        <v/>
      </c>
      <c r="J50" s="11" t="str">
        <f>IF(A50="","",J49*(1+Assumptions!$B$15))</f>
        <v/>
      </c>
      <c r="K50" s="5" t="str">
        <f>IF(A50="","",Assumptions!$B$15)</f>
        <v/>
      </c>
      <c r="L50" s="6" t="str">
        <f t="shared" si="2"/>
        <v/>
      </c>
      <c r="M50" s="14" t="str">
        <f t="shared" si="13"/>
        <v/>
      </c>
      <c r="N50" s="7" t="str">
        <f>IF(A50="","",N49+(M50*'Alt Added Brkdn'!F50))</f>
        <v/>
      </c>
      <c r="O50" s="6" t="str">
        <f t="shared" si="14"/>
        <v/>
      </c>
      <c r="P50" s="7" t="str">
        <f>IF(A50="","",P49+(M50*'Alt Added Brkdn'!G50))</f>
        <v/>
      </c>
      <c r="Q50" s="6" t="str">
        <f t="shared" si="16"/>
        <v/>
      </c>
      <c r="R50" s="7" t="str">
        <f>IF(A50="","",R49+(M50*'Alt Added Brkdn'!H50))</f>
        <v/>
      </c>
      <c r="S50" s="6" t="str">
        <f t="shared" si="3"/>
        <v/>
      </c>
      <c r="T50" s="7" t="str">
        <f>IF(A50="","",T49+(M50*'Alt Added Brkdn'!I50))</f>
        <v/>
      </c>
      <c r="U50" s="6" t="str">
        <f t="shared" si="4"/>
        <v/>
      </c>
      <c r="V50" s="11" t="str">
        <f>IF(A50="","",V49+(M50*'Alt Added Brkdn'!J50))</f>
        <v/>
      </c>
      <c r="W50" s="6" t="str">
        <f t="shared" si="5"/>
        <v/>
      </c>
      <c r="X50" s="11" t="str">
        <f>IF(A49="","",X49+(M50*'Alt Added Brkdn'!L50))</f>
        <v/>
      </c>
      <c r="Y50" s="6" t="str">
        <f t="shared" si="15"/>
        <v/>
      </c>
      <c r="Z50" s="11" t="str">
        <f>IF(A50="","",Z49+(M50*'Alt Added Brkdn'!L50))</f>
        <v/>
      </c>
      <c r="AA50" s="6" t="str">
        <f t="shared" si="6"/>
        <v/>
      </c>
      <c r="AB50" s="11" t="str">
        <f>IF(A50="","",AB49+(M50*'Alt Added Brkdn'!M50))</f>
        <v/>
      </c>
      <c r="AC50" s="6" t="str">
        <f t="shared" si="7"/>
        <v/>
      </c>
      <c r="AD50" s="11" t="str">
        <f>IF(A50="","",AD49+(M50*'Alt Added Brkdn'!N50))</f>
        <v/>
      </c>
      <c r="AE50" s="6" t="str">
        <f t="shared" si="8"/>
        <v/>
      </c>
      <c r="AF50" s="15" t="str">
        <f t="shared" si="9"/>
        <v/>
      </c>
    </row>
    <row r="51" spans="1:32" x14ac:dyDescent="0.3">
      <c r="A51" t="str">
        <f>'Emission Assumption Summary'!A51</f>
        <v/>
      </c>
      <c r="B51" s="4" t="str">
        <f>IF(A51="","",B50*(1+Assumptions!$B$9))</f>
        <v/>
      </c>
      <c r="C51" s="13" t="str">
        <f>IF(A51="","",C50*(1+Assumptions!$B$19))</f>
        <v/>
      </c>
      <c r="D51" s="11" t="str">
        <f t="shared" si="10"/>
        <v/>
      </c>
      <c r="E51" s="7" t="str">
        <f t="shared" si="0"/>
        <v/>
      </c>
      <c r="F51" s="6" t="str">
        <f t="shared" si="11"/>
        <v/>
      </c>
      <c r="G51" s="11" t="str">
        <f>IF(A51="","",G50*(1+Assumptions!$B$13))</f>
        <v/>
      </c>
      <c r="H51" s="6" t="str">
        <f t="shared" si="12"/>
        <v/>
      </c>
      <c r="I51" s="7" t="str">
        <f t="shared" si="1"/>
        <v/>
      </c>
      <c r="J51" s="11" t="str">
        <f>IF(A51="","",J50*(1+Assumptions!$B$15))</f>
        <v/>
      </c>
      <c r="K51" s="5" t="str">
        <f>IF(A51="","",Assumptions!$B$15)</f>
        <v/>
      </c>
      <c r="L51" s="6" t="str">
        <f t="shared" si="2"/>
        <v/>
      </c>
      <c r="M51" s="14" t="str">
        <f t="shared" si="13"/>
        <v/>
      </c>
      <c r="N51" s="7" t="str">
        <f>IF(A51="","",N50+(M51*'Alt Added Brkdn'!F51))</f>
        <v/>
      </c>
      <c r="O51" s="6" t="str">
        <f t="shared" si="14"/>
        <v/>
      </c>
      <c r="P51" s="7" t="str">
        <f>IF(A51="","",P50+(M51*'Alt Added Brkdn'!G51))</f>
        <v/>
      </c>
      <c r="Q51" s="6" t="str">
        <f t="shared" si="16"/>
        <v/>
      </c>
      <c r="R51" s="7" t="str">
        <f>IF(A51="","",R50+(M51*'Alt Added Brkdn'!H51))</f>
        <v/>
      </c>
      <c r="S51" s="6" t="str">
        <f t="shared" si="3"/>
        <v/>
      </c>
      <c r="T51" s="7" t="str">
        <f>IF(A51="","",T50+(M51*'Alt Added Brkdn'!I51))</f>
        <v/>
      </c>
      <c r="U51" s="6" t="str">
        <f t="shared" si="4"/>
        <v/>
      </c>
      <c r="V51" s="11" t="str">
        <f>IF(A51="","",V50+(M51*'Alt Added Brkdn'!J51))</f>
        <v/>
      </c>
      <c r="W51" s="6" t="str">
        <f t="shared" si="5"/>
        <v/>
      </c>
      <c r="X51" s="11" t="str">
        <f>IF(A50="","",X50+(M51*'Alt Added Brkdn'!L51))</f>
        <v/>
      </c>
      <c r="Y51" s="6" t="str">
        <f t="shared" si="15"/>
        <v/>
      </c>
      <c r="Z51" s="11" t="str">
        <f>IF(A51="","",Z50+(M51*'Alt Added Brkdn'!L51))</f>
        <v/>
      </c>
      <c r="AA51" s="6" t="str">
        <f t="shared" si="6"/>
        <v/>
      </c>
      <c r="AB51" s="11" t="str">
        <f>IF(A51="","",AB50+(M51*'Alt Added Brkdn'!M51))</f>
        <v/>
      </c>
      <c r="AC51" s="6" t="str">
        <f t="shared" si="7"/>
        <v/>
      </c>
      <c r="AD51" s="11" t="str">
        <f>IF(A51="","",AD50+(M51*'Alt Added Brkdn'!N51))</f>
        <v/>
      </c>
      <c r="AE51" s="6" t="str">
        <f t="shared" si="8"/>
        <v/>
      </c>
      <c r="AF51" s="15" t="str">
        <f t="shared" si="9"/>
        <v/>
      </c>
    </row>
    <row r="52" spans="1:32" x14ac:dyDescent="0.3">
      <c r="A52" t="str">
        <f>'Emission Assumption Summary'!A52</f>
        <v/>
      </c>
      <c r="B52" s="4" t="str">
        <f>IF(A52="","",B51*(1+Assumptions!$B$9))</f>
        <v/>
      </c>
      <c r="C52" s="13" t="str">
        <f>IF(A52="","",C51*(1+Assumptions!$B$19))</f>
        <v/>
      </c>
      <c r="D52" s="11" t="str">
        <f t="shared" si="10"/>
        <v/>
      </c>
      <c r="E52" s="7" t="str">
        <f t="shared" si="0"/>
        <v/>
      </c>
      <c r="F52" s="6" t="str">
        <f t="shared" si="11"/>
        <v/>
      </c>
      <c r="G52" s="11" t="str">
        <f>IF(A52="","",G51*(1+Assumptions!$B$13))</f>
        <v/>
      </c>
      <c r="H52" s="6" t="str">
        <f t="shared" si="12"/>
        <v/>
      </c>
      <c r="I52" s="7" t="str">
        <f t="shared" si="1"/>
        <v/>
      </c>
      <c r="J52" s="11" t="str">
        <f>IF(A52="","",J51*(1+Assumptions!$B$15))</f>
        <v/>
      </c>
      <c r="K52" s="5" t="str">
        <f>IF(A52="","",Assumptions!$B$15)</f>
        <v/>
      </c>
      <c r="L52" s="6" t="str">
        <f t="shared" si="2"/>
        <v/>
      </c>
      <c r="M52" s="14" t="str">
        <f t="shared" si="13"/>
        <v/>
      </c>
      <c r="N52" s="7" t="str">
        <f>IF(A52="","",N51+(M52*'Alt Added Brkdn'!F52))</f>
        <v/>
      </c>
      <c r="O52" s="6" t="str">
        <f t="shared" si="14"/>
        <v/>
      </c>
      <c r="P52" s="7" t="str">
        <f>IF(A52="","",P51+(M52*'Alt Added Brkdn'!G52))</f>
        <v/>
      </c>
      <c r="Q52" s="6" t="str">
        <f t="shared" si="16"/>
        <v/>
      </c>
      <c r="R52" s="7" t="str">
        <f>IF(A52="","",R51+(M52*'Alt Added Brkdn'!H52))</f>
        <v/>
      </c>
      <c r="S52" s="6" t="str">
        <f t="shared" si="3"/>
        <v/>
      </c>
      <c r="T52" s="7" t="str">
        <f>IF(A52="","",T51+(M52*'Alt Added Brkdn'!I52))</f>
        <v/>
      </c>
      <c r="U52" s="6" t="str">
        <f t="shared" si="4"/>
        <v/>
      </c>
      <c r="V52" s="11" t="str">
        <f>IF(A52="","",V51+(M52*'Alt Added Brkdn'!J52))</f>
        <v/>
      </c>
      <c r="W52" s="6" t="str">
        <f t="shared" si="5"/>
        <v/>
      </c>
      <c r="X52" s="11" t="str">
        <f>IF(A51="","",X51+(M52*'Alt Added Brkdn'!L52))</f>
        <v/>
      </c>
      <c r="Y52" s="6" t="str">
        <f t="shared" si="15"/>
        <v/>
      </c>
      <c r="Z52" s="11" t="str">
        <f>IF(A52="","",Z51+(M52*'Alt Added Brkdn'!L52))</f>
        <v/>
      </c>
      <c r="AA52" s="6" t="str">
        <f t="shared" si="6"/>
        <v/>
      </c>
      <c r="AB52" s="11" t="str">
        <f>IF(A52="","",AB51+(M52*'Alt Added Brkdn'!M52))</f>
        <v/>
      </c>
      <c r="AC52" s="6" t="str">
        <f t="shared" si="7"/>
        <v/>
      </c>
      <c r="AD52" s="11" t="str">
        <f>IF(A52="","",AD51+(M52*'Alt Added Brkdn'!N52))</f>
        <v/>
      </c>
      <c r="AE52" s="6" t="str">
        <f t="shared" si="8"/>
        <v/>
      </c>
      <c r="AF52" s="15" t="str">
        <f t="shared" si="9"/>
        <v/>
      </c>
    </row>
    <row r="53" spans="1:32" x14ac:dyDescent="0.3">
      <c r="A53" t="str">
        <f>'Emission Assumption Summary'!A53</f>
        <v/>
      </c>
      <c r="B53" s="4" t="str">
        <f>IF(A53="","",B52*(1+Assumptions!$B$9))</f>
        <v/>
      </c>
      <c r="C53" s="13" t="str">
        <f>IF(A53="","",C52*(1+Assumptions!$B$19))</f>
        <v/>
      </c>
      <c r="D53" s="11" t="str">
        <f t="shared" si="10"/>
        <v/>
      </c>
      <c r="E53" s="7" t="str">
        <f t="shared" si="0"/>
        <v/>
      </c>
      <c r="F53" s="6" t="str">
        <f t="shared" si="11"/>
        <v/>
      </c>
      <c r="G53" s="11" t="str">
        <f>IF(A53="","",G52*(1+Assumptions!$B$13))</f>
        <v/>
      </c>
      <c r="H53" s="6" t="str">
        <f t="shared" si="12"/>
        <v/>
      </c>
      <c r="I53" s="7" t="str">
        <f t="shared" si="1"/>
        <v/>
      </c>
      <c r="J53" s="11" t="str">
        <f>IF(A53="","",J52*(1+Assumptions!$B$15))</f>
        <v/>
      </c>
      <c r="K53" s="5" t="str">
        <f>IF(A53="","",Assumptions!$B$15)</f>
        <v/>
      </c>
      <c r="L53" s="6" t="str">
        <f t="shared" si="2"/>
        <v/>
      </c>
      <c r="M53" s="14" t="str">
        <f t="shared" si="13"/>
        <v/>
      </c>
      <c r="N53" s="7" t="str">
        <f>IF(A53="","",N52+(M53*'Alt Added Brkdn'!F53))</f>
        <v/>
      </c>
      <c r="O53" s="6" t="str">
        <f t="shared" si="14"/>
        <v/>
      </c>
      <c r="P53" s="7" t="str">
        <f>IF(A53="","",P52+(M53*'Alt Added Brkdn'!G53))</f>
        <v/>
      </c>
      <c r="Q53" s="6" t="str">
        <f t="shared" si="16"/>
        <v/>
      </c>
      <c r="R53" s="7" t="str">
        <f>IF(A53="","",R52+(M53*'Alt Added Brkdn'!H53))</f>
        <v/>
      </c>
      <c r="S53" s="6" t="str">
        <f t="shared" si="3"/>
        <v/>
      </c>
      <c r="T53" s="7" t="str">
        <f>IF(A53="","",T52+(M53*'Alt Added Brkdn'!I53))</f>
        <v/>
      </c>
      <c r="U53" s="6" t="str">
        <f t="shared" si="4"/>
        <v/>
      </c>
      <c r="V53" s="11" t="str">
        <f>IF(A53="","",V52+(M53*'Alt Added Brkdn'!J53))</f>
        <v/>
      </c>
      <c r="W53" s="6" t="str">
        <f t="shared" si="5"/>
        <v/>
      </c>
      <c r="X53" s="11" t="str">
        <f>IF(A52="","",X52+(M53*'Alt Added Brkdn'!L53))</f>
        <v/>
      </c>
      <c r="Y53" s="6" t="str">
        <f t="shared" si="15"/>
        <v/>
      </c>
      <c r="Z53" s="11" t="str">
        <f>IF(A53="","",Z52+(M53*'Alt Added Brkdn'!L53))</f>
        <v/>
      </c>
      <c r="AA53" s="6" t="str">
        <f t="shared" si="6"/>
        <v/>
      </c>
      <c r="AB53" s="11" t="str">
        <f>IF(A53="","",AB52+(M53*'Alt Added Brkdn'!M53))</f>
        <v/>
      </c>
      <c r="AC53" s="6" t="str">
        <f t="shared" si="7"/>
        <v/>
      </c>
      <c r="AD53" s="11" t="str">
        <f>IF(A53="","",AD52+(M53*'Alt Added Brkdn'!N53))</f>
        <v/>
      </c>
      <c r="AE53" s="6" t="str">
        <f t="shared" si="8"/>
        <v/>
      </c>
      <c r="AF53" s="15" t="str">
        <f t="shared" si="9"/>
        <v/>
      </c>
    </row>
    <row r="54" spans="1:32" x14ac:dyDescent="0.3">
      <c r="A54" t="str">
        <f>'Emission Assumption Summary'!A54</f>
        <v/>
      </c>
      <c r="B54" s="4" t="str">
        <f>IF(A54="","",B53*(1+Assumptions!$B$9))</f>
        <v/>
      </c>
      <c r="C54" s="13" t="str">
        <f>IF(A54="","",C53*(1+Assumptions!$B$19))</f>
        <v/>
      </c>
      <c r="D54" s="11" t="str">
        <f t="shared" si="10"/>
        <v/>
      </c>
      <c r="E54" s="7" t="str">
        <f t="shared" si="0"/>
        <v/>
      </c>
      <c r="F54" s="6" t="str">
        <f t="shared" si="11"/>
        <v/>
      </c>
      <c r="G54" s="11" t="str">
        <f>IF(A54="","",G53*(1+Assumptions!$B$13))</f>
        <v/>
      </c>
      <c r="H54" s="6" t="str">
        <f t="shared" si="12"/>
        <v/>
      </c>
      <c r="I54" s="7" t="str">
        <f t="shared" si="1"/>
        <v/>
      </c>
      <c r="J54" s="11" t="str">
        <f>IF(A54="","",J53*(1+Assumptions!$B$15))</f>
        <v/>
      </c>
      <c r="K54" s="5" t="str">
        <f>IF(A54="","",Assumptions!$B$15)</f>
        <v/>
      </c>
      <c r="L54" s="6" t="str">
        <f t="shared" si="2"/>
        <v/>
      </c>
      <c r="M54" s="14" t="str">
        <f t="shared" si="13"/>
        <v/>
      </c>
      <c r="N54" s="7" t="str">
        <f>IF(A54="","",N53+(M54*'Alt Added Brkdn'!F54))</f>
        <v/>
      </c>
      <c r="O54" s="6" t="str">
        <f t="shared" si="14"/>
        <v/>
      </c>
      <c r="P54" s="7" t="str">
        <f>IF(A54="","",P53+(M54*'Alt Added Brkdn'!G54))</f>
        <v/>
      </c>
      <c r="Q54" s="6" t="str">
        <f t="shared" si="16"/>
        <v/>
      </c>
      <c r="R54" s="7" t="str">
        <f>IF(A54="","",R53+(M54*'Alt Added Brkdn'!H54))</f>
        <v/>
      </c>
      <c r="S54" s="6" t="str">
        <f t="shared" si="3"/>
        <v/>
      </c>
      <c r="T54" s="7" t="str">
        <f>IF(A54="","",T53+(M54*'Alt Added Brkdn'!I54))</f>
        <v/>
      </c>
      <c r="U54" s="6" t="str">
        <f t="shared" si="4"/>
        <v/>
      </c>
      <c r="V54" s="11" t="str">
        <f>IF(A54="","",V53+(M54*'Alt Added Brkdn'!J54))</f>
        <v/>
      </c>
      <c r="W54" s="6" t="str">
        <f t="shared" si="5"/>
        <v/>
      </c>
      <c r="X54" s="11" t="str">
        <f>IF(A53="","",X53+(M54*'Alt Added Brkdn'!L54))</f>
        <v/>
      </c>
      <c r="Y54" s="6" t="str">
        <f t="shared" si="15"/>
        <v/>
      </c>
      <c r="Z54" s="11" t="str">
        <f>IF(A54="","",Z53+(M54*'Alt Added Brkdn'!L54))</f>
        <v/>
      </c>
      <c r="AA54" s="6" t="str">
        <f t="shared" si="6"/>
        <v/>
      </c>
      <c r="AB54" s="11" t="str">
        <f>IF(A54="","",AB53+(M54*'Alt Added Brkdn'!M54))</f>
        <v/>
      </c>
      <c r="AC54" s="6" t="str">
        <f t="shared" si="7"/>
        <v/>
      </c>
      <c r="AD54" s="11" t="str">
        <f>IF(A54="","",AD53+(M54*'Alt Added Brkdn'!N54))</f>
        <v/>
      </c>
      <c r="AE54" s="6" t="str">
        <f t="shared" si="8"/>
        <v/>
      </c>
      <c r="AF54" s="15" t="str">
        <f t="shared" si="9"/>
        <v/>
      </c>
    </row>
    <row r="55" spans="1:32" x14ac:dyDescent="0.3">
      <c r="A55" t="str">
        <f>'Emission Assumption Summary'!A55</f>
        <v/>
      </c>
      <c r="B55" s="4" t="str">
        <f>IF(A55="","",B54*(1+Assumptions!$B$9))</f>
        <v/>
      </c>
      <c r="C55" s="13" t="str">
        <f>IF(A55="","",C54*(1+Assumptions!$B$19))</f>
        <v/>
      </c>
      <c r="D55" s="11" t="str">
        <f t="shared" si="10"/>
        <v/>
      </c>
      <c r="E55" s="7" t="str">
        <f t="shared" si="0"/>
        <v/>
      </c>
      <c r="F55" s="6" t="str">
        <f t="shared" si="11"/>
        <v/>
      </c>
      <c r="G55" s="11" t="str">
        <f>IF(A55="","",G54*(1+Assumptions!$B$13))</f>
        <v/>
      </c>
      <c r="H55" s="6" t="str">
        <f t="shared" si="12"/>
        <v/>
      </c>
      <c r="I55" s="7" t="str">
        <f t="shared" si="1"/>
        <v/>
      </c>
      <c r="J55" s="11" t="str">
        <f>IF(A55="","",J54*(1+Assumptions!$B$15))</f>
        <v/>
      </c>
      <c r="K55" s="5" t="str">
        <f>IF(A55="","",Assumptions!$B$15)</f>
        <v/>
      </c>
      <c r="L55" s="6" t="str">
        <f t="shared" si="2"/>
        <v/>
      </c>
      <c r="M55" s="14" t="str">
        <f t="shared" si="13"/>
        <v/>
      </c>
      <c r="N55" s="7" t="str">
        <f>IF(A55="","",N54+(M55*'Alt Added Brkdn'!F55))</f>
        <v/>
      </c>
      <c r="O55" s="6" t="str">
        <f t="shared" si="14"/>
        <v/>
      </c>
      <c r="P55" s="7" t="str">
        <f>IF(A55="","",P54+(M55*'Alt Added Brkdn'!G55))</f>
        <v/>
      </c>
      <c r="Q55" s="6" t="str">
        <f t="shared" si="16"/>
        <v/>
      </c>
      <c r="R55" s="7" t="str">
        <f>IF(A55="","",R54+(M55*'Alt Added Brkdn'!H55))</f>
        <v/>
      </c>
      <c r="S55" s="6" t="str">
        <f t="shared" si="3"/>
        <v/>
      </c>
      <c r="T55" s="7" t="str">
        <f>IF(A55="","",T54+(M55*'Alt Added Brkdn'!I55))</f>
        <v/>
      </c>
      <c r="U55" s="6" t="str">
        <f t="shared" si="4"/>
        <v/>
      </c>
      <c r="V55" s="11" t="str">
        <f>IF(A55="","",V54+(M55*'Alt Added Brkdn'!J55))</f>
        <v/>
      </c>
      <c r="W55" s="6" t="str">
        <f t="shared" si="5"/>
        <v/>
      </c>
      <c r="X55" s="11" t="str">
        <f>IF(A54="","",X54+(M55*'Alt Added Brkdn'!L55))</f>
        <v/>
      </c>
      <c r="Y55" s="6" t="str">
        <f t="shared" si="15"/>
        <v/>
      </c>
      <c r="Z55" s="11" t="str">
        <f>IF(A55="","",Z54+(M55*'Alt Added Brkdn'!L55))</f>
        <v/>
      </c>
      <c r="AA55" s="6" t="str">
        <f t="shared" si="6"/>
        <v/>
      </c>
      <c r="AB55" s="11" t="str">
        <f>IF(A55="","",AB54+(M55*'Alt Added Brkdn'!M55))</f>
        <v/>
      </c>
      <c r="AC55" s="6" t="str">
        <f t="shared" si="7"/>
        <v/>
      </c>
      <c r="AD55" s="11" t="str">
        <f>IF(A55="","",AD54+(M55*'Alt Added Brkdn'!N55))</f>
        <v/>
      </c>
      <c r="AE55" s="6" t="str">
        <f t="shared" si="8"/>
        <v/>
      </c>
      <c r="AF55" s="15" t="str">
        <f t="shared" si="9"/>
        <v/>
      </c>
    </row>
    <row r="56" spans="1:32" x14ac:dyDescent="0.3">
      <c r="A56" t="str">
        <f>'Emission Assumption Summary'!A56</f>
        <v/>
      </c>
      <c r="B56" s="4" t="str">
        <f>IF(A56="","",B55*(1+Assumptions!$B$9))</f>
        <v/>
      </c>
      <c r="C56" s="13" t="str">
        <f>IF(A56="","",C55*(1+Assumptions!$B$19))</f>
        <v/>
      </c>
      <c r="D56" s="11" t="str">
        <f t="shared" si="10"/>
        <v/>
      </c>
      <c r="E56" s="7" t="str">
        <f t="shared" si="0"/>
        <v/>
      </c>
      <c r="F56" s="6" t="str">
        <f t="shared" si="11"/>
        <v/>
      </c>
      <c r="G56" s="11" t="str">
        <f>IF(A56="","",G55*(1+Assumptions!$B$13))</f>
        <v/>
      </c>
      <c r="H56" s="6" t="str">
        <f t="shared" si="12"/>
        <v/>
      </c>
      <c r="I56" s="7" t="str">
        <f t="shared" si="1"/>
        <v/>
      </c>
      <c r="J56" s="11" t="str">
        <f>IF(A56="","",J55*(1+Assumptions!$B$15))</f>
        <v/>
      </c>
      <c r="K56" s="5" t="str">
        <f>IF(A56="","",Assumptions!$B$15)</f>
        <v/>
      </c>
      <c r="L56" s="6" t="str">
        <f t="shared" si="2"/>
        <v/>
      </c>
      <c r="M56" s="14" t="str">
        <f t="shared" si="13"/>
        <v/>
      </c>
      <c r="N56" s="7" t="str">
        <f>IF(A56="","",N55+(M56*'Alt Added Brkdn'!F56))</f>
        <v/>
      </c>
      <c r="O56" s="6" t="str">
        <f t="shared" si="14"/>
        <v/>
      </c>
      <c r="P56" s="7" t="str">
        <f>IF(A56="","",P55+(M56*'Alt Added Brkdn'!G56))</f>
        <v/>
      </c>
      <c r="Q56" s="6" t="str">
        <f t="shared" si="16"/>
        <v/>
      </c>
      <c r="R56" s="7" t="str">
        <f>IF(A56="","",R55+(M56*'Alt Added Brkdn'!H56))</f>
        <v/>
      </c>
      <c r="S56" s="6" t="str">
        <f t="shared" si="3"/>
        <v/>
      </c>
      <c r="T56" s="7" t="str">
        <f>IF(A56="","",T55+(M56*'Alt Added Brkdn'!I56))</f>
        <v/>
      </c>
      <c r="U56" s="6" t="str">
        <f t="shared" si="4"/>
        <v/>
      </c>
      <c r="V56" s="11" t="str">
        <f>IF(A56="","",V55+(M56*'Alt Added Brkdn'!J56))</f>
        <v/>
      </c>
      <c r="W56" s="6" t="str">
        <f t="shared" si="5"/>
        <v/>
      </c>
      <c r="X56" s="11" t="str">
        <f>IF(A55="","",X55+(M56*'Alt Added Brkdn'!L56))</f>
        <v/>
      </c>
      <c r="Y56" s="6" t="str">
        <f t="shared" si="15"/>
        <v/>
      </c>
      <c r="Z56" s="11" t="str">
        <f>IF(A56="","",Z55+(M56*'Alt Added Brkdn'!L56))</f>
        <v/>
      </c>
      <c r="AA56" s="6" t="str">
        <f t="shared" si="6"/>
        <v/>
      </c>
      <c r="AB56" s="11" t="str">
        <f>IF(A56="","",AB55+(M56*'Alt Added Brkdn'!M56))</f>
        <v/>
      </c>
      <c r="AC56" s="6" t="str">
        <f t="shared" si="7"/>
        <v/>
      </c>
      <c r="AD56" s="11" t="str">
        <f>IF(A56="","",AD55+(M56*'Alt Added Brkdn'!N56))</f>
        <v/>
      </c>
      <c r="AE56" s="6" t="str">
        <f t="shared" si="8"/>
        <v/>
      </c>
      <c r="AF56" s="15" t="str">
        <f t="shared" si="9"/>
        <v/>
      </c>
    </row>
    <row r="57" spans="1:32" x14ac:dyDescent="0.3">
      <c r="A57" t="str">
        <f>'Emission Assumption Summary'!A57</f>
        <v/>
      </c>
      <c r="B57" s="4" t="str">
        <f>IF(A57="","",B56*(1+Assumptions!$B$9))</f>
        <v/>
      </c>
      <c r="C57" s="13" t="str">
        <f>IF(A57="","",C56*(1+Assumptions!$B$19))</f>
        <v/>
      </c>
      <c r="D57" s="11" t="str">
        <f t="shared" si="10"/>
        <v/>
      </c>
      <c r="E57" s="7" t="str">
        <f t="shared" si="0"/>
        <v/>
      </c>
      <c r="F57" s="6" t="str">
        <f t="shared" si="11"/>
        <v/>
      </c>
      <c r="G57" s="11" t="str">
        <f>IF(A57="","",G56*(1+Assumptions!$B$13))</f>
        <v/>
      </c>
      <c r="H57" s="6" t="str">
        <f t="shared" si="12"/>
        <v/>
      </c>
      <c r="I57" s="7" t="str">
        <f t="shared" si="1"/>
        <v/>
      </c>
      <c r="J57" s="11" t="str">
        <f>IF(A57="","",J56*(1+Assumptions!$B$15))</f>
        <v/>
      </c>
      <c r="K57" s="5" t="str">
        <f>IF(A57="","",Assumptions!$B$15)</f>
        <v/>
      </c>
      <c r="L57" s="6" t="str">
        <f t="shared" si="2"/>
        <v/>
      </c>
      <c r="M57" s="14" t="str">
        <f t="shared" si="13"/>
        <v/>
      </c>
      <c r="N57" s="7" t="str">
        <f>IF(A57="","",N56+(M57*'Alt Added Brkdn'!F57))</f>
        <v/>
      </c>
      <c r="O57" s="6" t="str">
        <f t="shared" si="14"/>
        <v/>
      </c>
      <c r="P57" s="7" t="str">
        <f>IF(A57="","",P56+(M57*'Alt Added Brkdn'!G57))</f>
        <v/>
      </c>
      <c r="Q57" s="6" t="str">
        <f t="shared" si="16"/>
        <v/>
      </c>
      <c r="R57" s="7" t="str">
        <f>IF(A57="","",R56+(M57*'Alt Added Brkdn'!H57))</f>
        <v/>
      </c>
      <c r="S57" s="6" t="str">
        <f t="shared" si="3"/>
        <v/>
      </c>
      <c r="T57" s="7" t="str">
        <f>IF(A57="","",T56+(M57*'Alt Added Brkdn'!I57))</f>
        <v/>
      </c>
      <c r="U57" s="6" t="str">
        <f t="shared" si="4"/>
        <v/>
      </c>
      <c r="V57" s="11" t="str">
        <f>IF(A57="","",V56+(M57*'Alt Added Brkdn'!J57))</f>
        <v/>
      </c>
      <c r="W57" s="6" t="str">
        <f t="shared" si="5"/>
        <v/>
      </c>
      <c r="X57" s="11" t="str">
        <f>IF(A56="","",X56+(M57*'Alt Added Brkdn'!L57))</f>
        <v/>
      </c>
      <c r="Y57" s="6" t="str">
        <f t="shared" si="15"/>
        <v/>
      </c>
      <c r="Z57" s="11" t="str">
        <f>IF(A57="","",Z56+(M57*'Alt Added Brkdn'!L57))</f>
        <v/>
      </c>
      <c r="AA57" s="6" t="str">
        <f t="shared" si="6"/>
        <v/>
      </c>
      <c r="AB57" s="11" t="str">
        <f>IF(A57="","",AB56+(M57*'Alt Added Brkdn'!M57))</f>
        <v/>
      </c>
      <c r="AC57" s="6" t="str">
        <f t="shared" si="7"/>
        <v/>
      </c>
      <c r="AD57" s="11" t="str">
        <f>IF(A57="","",AD56+(M57*'Alt Added Brkdn'!N57))</f>
        <v/>
      </c>
      <c r="AE57" s="6" t="str">
        <f t="shared" si="8"/>
        <v/>
      </c>
      <c r="AF57" s="15" t="str">
        <f t="shared" si="9"/>
        <v/>
      </c>
    </row>
    <row r="58" spans="1:32" x14ac:dyDescent="0.3">
      <c r="A58" t="str">
        <f>'Emission Assumption Summary'!A58</f>
        <v/>
      </c>
      <c r="B58" s="4" t="str">
        <f>IF(A58="","",B57*(1+Assumptions!$B$9))</f>
        <v/>
      </c>
      <c r="C58" s="13" t="str">
        <f>IF(A58="","",C57*(1+Assumptions!$B$19))</f>
        <v/>
      </c>
      <c r="D58" s="11" t="str">
        <f t="shared" si="10"/>
        <v/>
      </c>
      <c r="E58" s="7" t="str">
        <f t="shared" si="0"/>
        <v/>
      </c>
      <c r="F58" s="6" t="str">
        <f t="shared" si="11"/>
        <v/>
      </c>
      <c r="G58" s="11" t="str">
        <f>IF(A58="","",G57*(1+Assumptions!$B$13))</f>
        <v/>
      </c>
      <c r="H58" s="6" t="str">
        <f t="shared" si="12"/>
        <v/>
      </c>
      <c r="I58" s="7" t="str">
        <f t="shared" si="1"/>
        <v/>
      </c>
      <c r="J58" s="11" t="str">
        <f>IF(A58="","",J57*(1+Assumptions!$B$15))</f>
        <v/>
      </c>
      <c r="K58" s="5" t="str">
        <f>IF(A58="","",Assumptions!$B$15)</f>
        <v/>
      </c>
      <c r="L58" s="6" t="str">
        <f t="shared" si="2"/>
        <v/>
      </c>
      <c r="M58" s="14" t="str">
        <f t="shared" si="13"/>
        <v/>
      </c>
      <c r="N58" s="7" t="str">
        <f>IF(A58="","",N57+(M58*'Alt Added Brkdn'!F58))</f>
        <v/>
      </c>
      <c r="O58" s="6" t="str">
        <f t="shared" si="14"/>
        <v/>
      </c>
      <c r="P58" s="7" t="str">
        <f>IF(A58="","",P57+(M58*'Alt Added Brkdn'!G58))</f>
        <v/>
      </c>
      <c r="Q58" s="6" t="str">
        <f t="shared" si="16"/>
        <v/>
      </c>
      <c r="R58" s="7" t="str">
        <f>IF(A58="","",R57+(M58*'Alt Added Brkdn'!H58))</f>
        <v/>
      </c>
      <c r="S58" s="6" t="str">
        <f t="shared" si="3"/>
        <v/>
      </c>
      <c r="T58" s="7" t="str">
        <f>IF(A58="","",T57+(M58*'Alt Added Brkdn'!I58))</f>
        <v/>
      </c>
      <c r="U58" s="6" t="str">
        <f t="shared" si="4"/>
        <v/>
      </c>
      <c r="V58" s="11" t="str">
        <f>IF(A58="","",V57+(M58*'Alt Added Brkdn'!J58))</f>
        <v/>
      </c>
      <c r="W58" s="6" t="str">
        <f t="shared" si="5"/>
        <v/>
      </c>
      <c r="X58" s="11" t="str">
        <f>IF(A57="","",X57+(M58*'Alt Added Brkdn'!L58))</f>
        <v/>
      </c>
      <c r="Y58" s="6" t="str">
        <f t="shared" si="15"/>
        <v/>
      </c>
      <c r="Z58" s="11" t="str">
        <f>IF(A58="","",Z57+(M58*'Alt Added Brkdn'!L58))</f>
        <v/>
      </c>
      <c r="AA58" s="6" t="str">
        <f t="shared" si="6"/>
        <v/>
      </c>
      <c r="AB58" s="11" t="str">
        <f>IF(A58="","",AB57+(M58*'Alt Added Brkdn'!M58))</f>
        <v/>
      </c>
      <c r="AC58" s="6" t="str">
        <f t="shared" si="7"/>
        <v/>
      </c>
      <c r="AD58" s="11" t="str">
        <f>IF(A58="","",AD57+(M58*'Alt Added Brkdn'!N58))</f>
        <v/>
      </c>
      <c r="AE58" s="6" t="str">
        <f t="shared" si="8"/>
        <v/>
      </c>
      <c r="AF58" s="15" t="str">
        <f t="shared" si="9"/>
        <v/>
      </c>
    </row>
    <row r="59" spans="1:32" x14ac:dyDescent="0.3">
      <c r="A59" t="str">
        <f>'Emission Assumption Summary'!A59</f>
        <v/>
      </c>
      <c r="B59" s="4" t="str">
        <f>IF(A59="","",B58*(1+Assumptions!$B$9))</f>
        <v/>
      </c>
      <c r="C59" s="13" t="str">
        <f>IF(A59="","",C58*(1+Assumptions!$B$19))</f>
        <v/>
      </c>
      <c r="D59" s="11" t="str">
        <f t="shared" si="10"/>
        <v/>
      </c>
      <c r="E59" s="7" t="str">
        <f t="shared" si="0"/>
        <v/>
      </c>
      <c r="F59" s="6" t="str">
        <f t="shared" si="11"/>
        <v/>
      </c>
      <c r="G59" s="11" t="str">
        <f>IF(A59="","",G58*(1+Assumptions!$B$13))</f>
        <v/>
      </c>
      <c r="H59" s="6" t="str">
        <f t="shared" si="12"/>
        <v/>
      </c>
      <c r="I59" s="7" t="str">
        <f t="shared" si="1"/>
        <v/>
      </c>
      <c r="J59" s="11" t="str">
        <f>IF(A59="","",J58*(1+Assumptions!$B$15))</f>
        <v/>
      </c>
      <c r="K59" s="5" t="str">
        <f>IF(A59="","",Assumptions!$B$15)</f>
        <v/>
      </c>
      <c r="L59" s="6" t="str">
        <f t="shared" si="2"/>
        <v/>
      </c>
      <c r="M59" s="14" t="str">
        <f t="shared" si="13"/>
        <v/>
      </c>
      <c r="N59" s="7" t="str">
        <f>IF(A59="","",N58+(M59*'Alt Added Brkdn'!F59))</f>
        <v/>
      </c>
      <c r="O59" s="6" t="str">
        <f t="shared" si="14"/>
        <v/>
      </c>
      <c r="P59" s="7" t="str">
        <f>IF(A59="","",P58+(M59*'Alt Added Brkdn'!G59))</f>
        <v/>
      </c>
      <c r="Q59" s="6" t="str">
        <f t="shared" si="16"/>
        <v/>
      </c>
      <c r="R59" s="7" t="str">
        <f>IF(A59="","",R58+(M59*'Alt Added Brkdn'!H59))</f>
        <v/>
      </c>
      <c r="S59" s="6" t="str">
        <f t="shared" si="3"/>
        <v/>
      </c>
      <c r="T59" s="7" t="str">
        <f>IF(A59="","",T58+(M59*'Alt Added Brkdn'!I59))</f>
        <v/>
      </c>
      <c r="U59" s="6" t="str">
        <f t="shared" si="4"/>
        <v/>
      </c>
      <c r="V59" s="11" t="str">
        <f>IF(A59="","",V58+(M59*'Alt Added Brkdn'!J59))</f>
        <v/>
      </c>
      <c r="W59" s="6" t="str">
        <f t="shared" si="5"/>
        <v/>
      </c>
      <c r="X59" s="11" t="str">
        <f>IF(A58="","",X58+(M59*'Alt Added Brkdn'!L59))</f>
        <v/>
      </c>
      <c r="Y59" s="6" t="str">
        <f t="shared" si="15"/>
        <v/>
      </c>
      <c r="Z59" s="11" t="str">
        <f>IF(A59="","",Z58+(M59*'Alt Added Brkdn'!L59))</f>
        <v/>
      </c>
      <c r="AA59" s="6" t="str">
        <f t="shared" si="6"/>
        <v/>
      </c>
      <c r="AB59" s="11" t="str">
        <f>IF(A59="","",AB58+(M59*'Alt Added Brkdn'!M59))</f>
        <v/>
      </c>
      <c r="AC59" s="6" t="str">
        <f t="shared" si="7"/>
        <v/>
      </c>
      <c r="AD59" s="11" t="str">
        <f>IF(A59="","",AD58+(M59*'Alt Added Brkdn'!N59))</f>
        <v/>
      </c>
      <c r="AE59" s="6" t="str">
        <f t="shared" si="8"/>
        <v/>
      </c>
      <c r="AF59" s="15" t="str">
        <f t="shared" si="9"/>
        <v/>
      </c>
    </row>
    <row r="60" spans="1:32" x14ac:dyDescent="0.3">
      <c r="A60" t="str">
        <f>'Emission Assumption Summary'!A60</f>
        <v/>
      </c>
      <c r="B60" s="4" t="str">
        <f>IF(A60="","",B59*(1+Assumptions!$B$9))</f>
        <v/>
      </c>
      <c r="C60" s="13" t="str">
        <f>IF(A60="","",C59*(1+Assumptions!$B$19))</f>
        <v/>
      </c>
      <c r="D60" s="11" t="str">
        <f t="shared" si="10"/>
        <v/>
      </c>
      <c r="E60" s="7" t="str">
        <f t="shared" si="0"/>
        <v/>
      </c>
      <c r="F60" s="6" t="str">
        <f t="shared" si="11"/>
        <v/>
      </c>
      <c r="G60" s="11" t="str">
        <f>IF(A60="","",G59*(1+Assumptions!$B$13))</f>
        <v/>
      </c>
      <c r="H60" s="6" t="str">
        <f t="shared" si="12"/>
        <v/>
      </c>
      <c r="I60" s="7" t="str">
        <f t="shared" si="1"/>
        <v/>
      </c>
      <c r="J60" s="11" t="str">
        <f>IF(A60="","",J59*(1+Assumptions!$B$15))</f>
        <v/>
      </c>
      <c r="K60" s="5" t="str">
        <f>IF(A60="","",Assumptions!$B$15)</f>
        <v/>
      </c>
      <c r="L60" s="6" t="str">
        <f t="shared" si="2"/>
        <v/>
      </c>
      <c r="M60" s="14" t="str">
        <f t="shared" si="13"/>
        <v/>
      </c>
      <c r="N60" s="7" t="str">
        <f>IF(A60="","",N59+(M60*'Alt Added Brkdn'!F60))</f>
        <v/>
      </c>
      <c r="O60" s="6" t="str">
        <f t="shared" si="14"/>
        <v/>
      </c>
      <c r="P60" s="7" t="str">
        <f>IF(A60="","",P59+(M60*'Alt Added Brkdn'!G60))</f>
        <v/>
      </c>
      <c r="Q60" s="6" t="str">
        <f t="shared" si="16"/>
        <v/>
      </c>
      <c r="R60" s="7" t="str">
        <f>IF(A60="","",R59+(M60*'Alt Added Brkdn'!H60))</f>
        <v/>
      </c>
      <c r="S60" s="6" t="str">
        <f t="shared" si="3"/>
        <v/>
      </c>
      <c r="T60" s="7" t="str">
        <f>IF(A60="","",T59+(M60*'Alt Added Brkdn'!I60))</f>
        <v/>
      </c>
      <c r="U60" s="6" t="str">
        <f t="shared" si="4"/>
        <v/>
      </c>
      <c r="V60" s="11" t="str">
        <f>IF(A60="","",V59+(M60*'Alt Added Brkdn'!J60))</f>
        <v/>
      </c>
      <c r="W60" s="6" t="str">
        <f t="shared" si="5"/>
        <v/>
      </c>
      <c r="X60" s="11" t="str">
        <f>IF(A59="","",X59+(M60*'Alt Added Brkdn'!L60))</f>
        <v/>
      </c>
      <c r="Y60" s="6" t="str">
        <f t="shared" si="15"/>
        <v/>
      </c>
      <c r="Z60" s="11" t="str">
        <f>IF(A60="","",Z59+(M60*'Alt Added Brkdn'!L60))</f>
        <v/>
      </c>
      <c r="AA60" s="6" t="str">
        <f t="shared" si="6"/>
        <v/>
      </c>
      <c r="AB60" s="11" t="str">
        <f>IF(A60="","",AB59+(M60*'Alt Added Brkdn'!M60))</f>
        <v/>
      </c>
      <c r="AC60" s="6" t="str">
        <f t="shared" si="7"/>
        <v/>
      </c>
      <c r="AD60" s="11" t="str">
        <f>IF(A60="","",AD59+(M60*'Alt Added Brkdn'!N60))</f>
        <v/>
      </c>
      <c r="AE60" s="6" t="str">
        <f t="shared" si="8"/>
        <v/>
      </c>
      <c r="AF60" s="15" t="str">
        <f t="shared" si="9"/>
        <v/>
      </c>
    </row>
    <row r="61" spans="1:32" x14ac:dyDescent="0.3">
      <c r="A61" t="str">
        <f>'Emission Assumption Summary'!A61</f>
        <v/>
      </c>
      <c r="B61" s="4" t="str">
        <f>IF(A61="","",B60*(1+Assumptions!$B$9))</f>
        <v/>
      </c>
      <c r="C61" s="13" t="str">
        <f>IF(A61="","",C60*(1+Assumptions!$B$19))</f>
        <v/>
      </c>
      <c r="D61" s="11" t="str">
        <f t="shared" si="10"/>
        <v/>
      </c>
      <c r="E61" s="7" t="str">
        <f t="shared" si="0"/>
        <v/>
      </c>
      <c r="F61" s="6" t="str">
        <f t="shared" si="11"/>
        <v/>
      </c>
      <c r="G61" s="11" t="str">
        <f>IF(A61="","",G60*(1+Assumptions!$B$13))</f>
        <v/>
      </c>
      <c r="H61" s="6" t="str">
        <f t="shared" si="12"/>
        <v/>
      </c>
      <c r="I61" s="7" t="str">
        <f t="shared" si="1"/>
        <v/>
      </c>
      <c r="J61" s="11" t="str">
        <f>IF(A61="","",J60*(1+Assumptions!$B$15))</f>
        <v/>
      </c>
      <c r="K61" s="5" t="str">
        <f>IF(A61="","",Assumptions!$B$15)</f>
        <v/>
      </c>
      <c r="L61" s="6" t="str">
        <f t="shared" si="2"/>
        <v/>
      </c>
      <c r="M61" s="14" t="str">
        <f t="shared" si="13"/>
        <v/>
      </c>
      <c r="N61" s="7" t="str">
        <f>IF(A61="","",N60+(M61*'Alt Added Brkdn'!F61))</f>
        <v/>
      </c>
      <c r="O61" s="6" t="str">
        <f t="shared" si="14"/>
        <v/>
      </c>
      <c r="P61" s="7" t="str">
        <f>IF(A61="","",P60+(M61*'Alt Added Brkdn'!G61))</f>
        <v/>
      </c>
      <c r="Q61" s="6" t="str">
        <f t="shared" si="16"/>
        <v/>
      </c>
      <c r="R61" s="7" t="str">
        <f>IF(A61="","",R60+(M61*'Alt Added Brkdn'!H61))</f>
        <v/>
      </c>
      <c r="S61" s="6" t="str">
        <f t="shared" si="3"/>
        <v/>
      </c>
      <c r="T61" s="7" t="str">
        <f>IF(A61="","",T60+(M61*'Alt Added Brkdn'!I61))</f>
        <v/>
      </c>
      <c r="U61" s="6" t="str">
        <f t="shared" si="4"/>
        <v/>
      </c>
      <c r="V61" s="11" t="str">
        <f>IF(A61="","",V60+(M61*'Alt Added Brkdn'!J61))</f>
        <v/>
      </c>
      <c r="W61" s="6" t="str">
        <f t="shared" si="5"/>
        <v/>
      </c>
      <c r="X61" s="11" t="str">
        <f>IF(A60="","",X60+(M61*'Alt Added Brkdn'!L61))</f>
        <v/>
      </c>
      <c r="Y61" s="6" t="str">
        <f t="shared" si="15"/>
        <v/>
      </c>
      <c r="Z61" s="11" t="str">
        <f>IF(A61="","",Z60+(M61*'Alt Added Brkdn'!L61))</f>
        <v/>
      </c>
      <c r="AA61" s="6" t="str">
        <f t="shared" si="6"/>
        <v/>
      </c>
      <c r="AB61" s="11" t="str">
        <f>IF(A61="","",AB60+(M61*'Alt Added Brkdn'!M61))</f>
        <v/>
      </c>
      <c r="AC61" s="6" t="str">
        <f t="shared" si="7"/>
        <v/>
      </c>
      <c r="AD61" s="11" t="str">
        <f>IF(A61="","",AD60+(M61*'Alt Added Brkdn'!N61))</f>
        <v/>
      </c>
      <c r="AE61" s="6" t="str">
        <f t="shared" si="8"/>
        <v/>
      </c>
      <c r="AF61" s="15" t="str">
        <f t="shared" si="9"/>
        <v/>
      </c>
    </row>
    <row r="62" spans="1:32" x14ac:dyDescent="0.3">
      <c r="A62" t="str">
        <f>'Emission Assumption Summary'!A62</f>
        <v/>
      </c>
      <c r="B62" s="4" t="str">
        <f>IF(A62="","",B61*(1+Assumptions!$B$9))</f>
        <v/>
      </c>
      <c r="C62" s="13" t="str">
        <f>IF(A62="","",C61*(1+Assumptions!$B$19))</f>
        <v/>
      </c>
      <c r="D62" s="11" t="str">
        <f t="shared" si="10"/>
        <v/>
      </c>
      <c r="E62" s="7" t="str">
        <f t="shared" si="0"/>
        <v/>
      </c>
      <c r="F62" s="6" t="str">
        <f t="shared" si="11"/>
        <v/>
      </c>
      <c r="G62" s="11" t="str">
        <f>IF(A62="","",G61*(1+Assumptions!$B$13))</f>
        <v/>
      </c>
      <c r="H62" s="6" t="str">
        <f t="shared" si="12"/>
        <v/>
      </c>
      <c r="I62" s="7" t="str">
        <f t="shared" si="1"/>
        <v/>
      </c>
      <c r="J62" s="11" t="str">
        <f>IF(A62="","",J61*(1+Assumptions!$B$15))</f>
        <v/>
      </c>
      <c r="K62" s="5" t="str">
        <f>IF(A62="","",Assumptions!$B$15)</f>
        <v/>
      </c>
      <c r="L62" s="6" t="str">
        <f t="shared" si="2"/>
        <v/>
      </c>
      <c r="M62" s="14" t="str">
        <f t="shared" si="13"/>
        <v/>
      </c>
      <c r="N62" s="7" t="str">
        <f>IF(A62="","",N61+(M62*'Alt Added Brkdn'!F62))</f>
        <v/>
      </c>
      <c r="O62" s="6" t="str">
        <f t="shared" si="14"/>
        <v/>
      </c>
      <c r="P62" s="7" t="str">
        <f>IF(A62="","",P61+(M62*'Alt Added Brkdn'!G62))</f>
        <v/>
      </c>
      <c r="Q62" s="6" t="str">
        <f t="shared" si="16"/>
        <v/>
      </c>
      <c r="R62" s="7" t="str">
        <f>IF(A62="","",R61+(M62*'Alt Added Brkdn'!H62))</f>
        <v/>
      </c>
      <c r="S62" s="6" t="str">
        <f t="shared" si="3"/>
        <v/>
      </c>
      <c r="T62" s="7" t="str">
        <f>IF(A62="","",T61+(M62*'Alt Added Brkdn'!I62))</f>
        <v/>
      </c>
      <c r="U62" s="6" t="str">
        <f t="shared" si="4"/>
        <v/>
      </c>
      <c r="V62" s="11" t="str">
        <f>IF(A62="","",V61+(M62*'Alt Added Brkdn'!J62))</f>
        <v/>
      </c>
      <c r="W62" s="6" t="str">
        <f t="shared" si="5"/>
        <v/>
      </c>
      <c r="X62" s="11" t="str">
        <f>IF(A61="","",X61+(M62*'Alt Added Brkdn'!L62))</f>
        <v/>
      </c>
      <c r="Y62" s="6" t="str">
        <f t="shared" si="15"/>
        <v/>
      </c>
      <c r="Z62" s="11" t="str">
        <f>IF(A62="","",Z61+(M62*'Alt Added Brkdn'!L62))</f>
        <v/>
      </c>
      <c r="AA62" s="6" t="str">
        <f t="shared" si="6"/>
        <v/>
      </c>
      <c r="AB62" s="11" t="str">
        <f>IF(A62="","",AB61+(M62*'Alt Added Brkdn'!M62))</f>
        <v/>
      </c>
      <c r="AC62" s="6" t="str">
        <f t="shared" si="7"/>
        <v/>
      </c>
      <c r="AD62" s="11" t="str">
        <f>IF(A62="","",AD61+(M62*'Alt Added Brkdn'!N62))</f>
        <v/>
      </c>
      <c r="AE62" s="6" t="str">
        <f t="shared" si="8"/>
        <v/>
      </c>
      <c r="AF62" s="15" t="str">
        <f t="shared" si="9"/>
        <v/>
      </c>
    </row>
    <row r="63" spans="1:32" x14ac:dyDescent="0.3">
      <c r="A63" t="str">
        <f>'Emission Assumption Summary'!A63</f>
        <v/>
      </c>
      <c r="B63" s="4" t="str">
        <f>IF(A63="","",B62*(1+Assumptions!$B$9))</f>
        <v/>
      </c>
      <c r="C63" s="13" t="str">
        <f>IF(A63="","",C62*(1+Assumptions!$B$19))</f>
        <v/>
      </c>
      <c r="D63" s="11" t="str">
        <f t="shared" si="10"/>
        <v/>
      </c>
      <c r="E63" s="7" t="str">
        <f t="shared" si="0"/>
        <v/>
      </c>
      <c r="F63" s="6" t="str">
        <f t="shared" si="11"/>
        <v/>
      </c>
      <c r="G63" s="11" t="str">
        <f>IF(A63="","",G62*(1+Assumptions!$B$13))</f>
        <v/>
      </c>
      <c r="H63" s="6" t="str">
        <f t="shared" si="12"/>
        <v/>
      </c>
      <c r="I63" s="7" t="str">
        <f t="shared" si="1"/>
        <v/>
      </c>
      <c r="J63" s="11" t="str">
        <f>IF(A63="","",J62*(1+Assumptions!$B$15))</f>
        <v/>
      </c>
      <c r="K63" s="5" t="str">
        <f>IF(A63="","",Assumptions!$B$15)</f>
        <v/>
      </c>
      <c r="L63" s="6" t="str">
        <f t="shared" si="2"/>
        <v/>
      </c>
      <c r="M63" s="14" t="str">
        <f t="shared" si="13"/>
        <v/>
      </c>
      <c r="N63" s="7" t="str">
        <f>IF(A63="","",N62+(M63*'Alt Added Brkdn'!F63))</f>
        <v/>
      </c>
      <c r="O63" s="6" t="str">
        <f t="shared" si="14"/>
        <v/>
      </c>
      <c r="P63" s="7" t="str">
        <f>IF(A63="","",P62+(M63*'Alt Added Brkdn'!G63))</f>
        <v/>
      </c>
      <c r="Q63" s="6" t="str">
        <f t="shared" si="16"/>
        <v/>
      </c>
      <c r="R63" s="7" t="str">
        <f>IF(A63="","",R62+(M63*'Alt Added Brkdn'!H63))</f>
        <v/>
      </c>
      <c r="S63" s="6" t="str">
        <f t="shared" si="3"/>
        <v/>
      </c>
      <c r="T63" s="7" t="str">
        <f>IF(A63="","",T62+(M63*'Alt Added Brkdn'!I63))</f>
        <v/>
      </c>
      <c r="U63" s="6" t="str">
        <f t="shared" si="4"/>
        <v/>
      </c>
      <c r="V63" s="11" t="str">
        <f>IF(A63="","",V62+(M63*'Alt Added Brkdn'!J63))</f>
        <v/>
      </c>
      <c r="W63" s="6" t="str">
        <f t="shared" si="5"/>
        <v/>
      </c>
      <c r="X63" s="11" t="str">
        <f>IF(A62="","",X62+(M63*'Alt Added Brkdn'!L63))</f>
        <v/>
      </c>
      <c r="Y63" s="6" t="str">
        <f t="shared" si="15"/>
        <v/>
      </c>
      <c r="Z63" s="11" t="str">
        <f>IF(A63="","",Z62+(M63*'Alt Added Brkdn'!L63))</f>
        <v/>
      </c>
      <c r="AA63" s="6" t="str">
        <f t="shared" si="6"/>
        <v/>
      </c>
      <c r="AB63" s="11" t="str">
        <f>IF(A63="","",AB62+(M63*'Alt Added Brkdn'!M63))</f>
        <v/>
      </c>
      <c r="AC63" s="6" t="str">
        <f t="shared" si="7"/>
        <v/>
      </c>
      <c r="AD63" s="11" t="str">
        <f>IF(A63="","",AD62+(M63*'Alt Added Brkdn'!N63))</f>
        <v/>
      </c>
      <c r="AE63" s="6" t="str">
        <f t="shared" si="8"/>
        <v/>
      </c>
      <c r="AF63" s="15" t="str">
        <f t="shared" si="9"/>
        <v/>
      </c>
    </row>
    <row r="64" spans="1:32" x14ac:dyDescent="0.3">
      <c r="A64" t="str">
        <f>'Emission Assumption Summary'!A64</f>
        <v/>
      </c>
      <c r="B64" s="4" t="str">
        <f>IF(A64="","",B63*(1+Assumptions!$B$9))</f>
        <v/>
      </c>
      <c r="C64" s="13" t="str">
        <f>IF(A64="","",C63*(1+Assumptions!$B$19))</f>
        <v/>
      </c>
      <c r="D64" s="11" t="str">
        <f t="shared" si="10"/>
        <v/>
      </c>
      <c r="E64" s="7" t="str">
        <f t="shared" si="0"/>
        <v/>
      </c>
      <c r="F64" s="6" t="str">
        <f t="shared" si="11"/>
        <v/>
      </c>
      <c r="G64" s="11" t="str">
        <f>IF(A64="","",G63*(1+Assumptions!$B$13))</f>
        <v/>
      </c>
      <c r="H64" s="6" t="str">
        <f t="shared" si="12"/>
        <v/>
      </c>
      <c r="I64" s="7" t="str">
        <f t="shared" si="1"/>
        <v/>
      </c>
      <c r="J64" s="11" t="str">
        <f>IF(A64="","",J63*(1+Assumptions!$B$15))</f>
        <v/>
      </c>
      <c r="K64" s="5" t="str">
        <f>IF(A64="","",Assumptions!$B$15)</f>
        <v/>
      </c>
      <c r="L64" s="6" t="str">
        <f t="shared" si="2"/>
        <v/>
      </c>
      <c r="M64" s="14" t="str">
        <f t="shared" si="13"/>
        <v/>
      </c>
      <c r="N64" s="7" t="str">
        <f>IF(A64="","",N63+(M64*'Alt Added Brkdn'!F64))</f>
        <v/>
      </c>
      <c r="O64" s="6" t="str">
        <f t="shared" si="14"/>
        <v/>
      </c>
      <c r="P64" s="7" t="str">
        <f>IF(A64="","",P63+(M64*'Alt Added Brkdn'!G64))</f>
        <v/>
      </c>
      <c r="Q64" s="6" t="str">
        <f t="shared" si="16"/>
        <v/>
      </c>
      <c r="R64" s="7" t="str">
        <f>IF(A64="","",R63+(M64*'Alt Added Brkdn'!H64))</f>
        <v/>
      </c>
      <c r="S64" s="6" t="str">
        <f t="shared" si="3"/>
        <v/>
      </c>
      <c r="T64" s="7" t="str">
        <f>IF(A64="","",T63+(M64*'Alt Added Brkdn'!I64))</f>
        <v/>
      </c>
      <c r="U64" s="6" t="str">
        <f t="shared" si="4"/>
        <v/>
      </c>
      <c r="V64" s="11" t="str">
        <f>IF(A64="","",V63+(M64*'Alt Added Brkdn'!J64))</f>
        <v/>
      </c>
      <c r="W64" s="6" t="str">
        <f t="shared" si="5"/>
        <v/>
      </c>
      <c r="X64" s="11" t="str">
        <f>IF(A63="","",X63+(M64*'Alt Added Brkdn'!L64))</f>
        <v/>
      </c>
      <c r="Y64" s="6" t="str">
        <f t="shared" si="15"/>
        <v/>
      </c>
      <c r="Z64" s="11" t="str">
        <f>IF(A64="","",Z63+(M64*'Alt Added Brkdn'!L64))</f>
        <v/>
      </c>
      <c r="AA64" s="6" t="str">
        <f t="shared" si="6"/>
        <v/>
      </c>
      <c r="AB64" s="11" t="str">
        <f>IF(A64="","",AB63+(M64*'Alt Added Brkdn'!M64))</f>
        <v/>
      </c>
      <c r="AC64" s="6" t="str">
        <f t="shared" si="7"/>
        <v/>
      </c>
      <c r="AD64" s="11" t="str">
        <f>IF(A64="","",AD63+(M64*'Alt Added Brkdn'!N64))</f>
        <v/>
      </c>
      <c r="AE64" s="6" t="str">
        <f t="shared" si="8"/>
        <v/>
      </c>
      <c r="AF64" s="15" t="str">
        <f t="shared" si="9"/>
        <v/>
      </c>
    </row>
    <row r="65" spans="1:32" x14ac:dyDescent="0.3">
      <c r="A65" t="str">
        <f>'Emission Assumption Summary'!A65</f>
        <v/>
      </c>
      <c r="B65" s="4" t="str">
        <f>IF(A65="","",B64*(1+Assumptions!$B$9))</f>
        <v/>
      </c>
      <c r="C65" s="13" t="str">
        <f>IF(A65="","",C64*(1+Assumptions!$B$19))</f>
        <v/>
      </c>
      <c r="D65" s="11" t="str">
        <f t="shared" si="10"/>
        <v/>
      </c>
      <c r="E65" s="7" t="str">
        <f t="shared" si="0"/>
        <v/>
      </c>
      <c r="F65" s="6" t="str">
        <f t="shared" si="11"/>
        <v/>
      </c>
      <c r="G65" s="11" t="str">
        <f>IF(A65="","",G64*(1+Assumptions!$B$13))</f>
        <v/>
      </c>
      <c r="H65" s="6" t="str">
        <f t="shared" si="12"/>
        <v/>
      </c>
      <c r="I65" s="7" t="str">
        <f t="shared" si="1"/>
        <v/>
      </c>
      <c r="J65" s="11" t="str">
        <f>IF(A65="","",J64*(1+Assumptions!$B$15))</f>
        <v/>
      </c>
      <c r="K65" s="5" t="str">
        <f>IF(A65="","",Assumptions!$B$15)</f>
        <v/>
      </c>
      <c r="L65" s="6" t="str">
        <f t="shared" si="2"/>
        <v/>
      </c>
      <c r="M65" s="14" t="str">
        <f t="shared" si="13"/>
        <v/>
      </c>
      <c r="N65" s="7" t="str">
        <f>IF(A65="","",N64+(M65*'Alt Added Brkdn'!F65))</f>
        <v/>
      </c>
      <c r="O65" s="6" t="str">
        <f t="shared" si="14"/>
        <v/>
      </c>
      <c r="P65" s="7" t="str">
        <f>IF(A65="","",P64+(M65*'Alt Added Brkdn'!G65))</f>
        <v/>
      </c>
      <c r="Q65" s="6" t="str">
        <f t="shared" si="16"/>
        <v/>
      </c>
      <c r="R65" s="7" t="str">
        <f>IF(A65="","",R64+(M65*'Alt Added Brkdn'!H65))</f>
        <v/>
      </c>
      <c r="S65" s="6" t="str">
        <f t="shared" si="3"/>
        <v/>
      </c>
      <c r="T65" s="7" t="str">
        <f>IF(A65="","",T64+(M65*'Alt Added Brkdn'!I65))</f>
        <v/>
      </c>
      <c r="U65" s="6" t="str">
        <f t="shared" si="4"/>
        <v/>
      </c>
      <c r="V65" s="11" t="str">
        <f>IF(A65="","",V64+(M65*'Alt Added Brkdn'!J65))</f>
        <v/>
      </c>
      <c r="W65" s="6" t="str">
        <f t="shared" si="5"/>
        <v/>
      </c>
      <c r="X65" s="11" t="str">
        <f>IF(A64="","",X64+(M65*'Alt Added Brkdn'!L65))</f>
        <v/>
      </c>
      <c r="Y65" s="6" t="str">
        <f t="shared" si="15"/>
        <v/>
      </c>
      <c r="Z65" s="11" t="str">
        <f>IF(A65="","",Z64+(M65*'Alt Added Brkdn'!L65))</f>
        <v/>
      </c>
      <c r="AA65" s="6" t="str">
        <f t="shared" si="6"/>
        <v/>
      </c>
      <c r="AB65" s="11" t="str">
        <f>IF(A65="","",AB64+(M65*'Alt Added Brkdn'!M65))</f>
        <v/>
      </c>
      <c r="AC65" s="6" t="str">
        <f t="shared" si="7"/>
        <v/>
      </c>
      <c r="AD65" s="11" t="str">
        <f>IF(A65="","",AD64+(M65*'Alt Added Brkdn'!N65))</f>
        <v/>
      </c>
      <c r="AE65" s="6" t="str">
        <f t="shared" si="8"/>
        <v/>
      </c>
      <c r="AF65" s="15" t="str">
        <f t="shared" si="9"/>
        <v/>
      </c>
    </row>
    <row r="66" spans="1:32" x14ac:dyDescent="0.3">
      <c r="A66" t="str">
        <f>'Emission Assumption Summary'!A66</f>
        <v/>
      </c>
      <c r="B66" s="4" t="str">
        <f>IF(A66="","",B65*(1+Assumptions!$B$9))</f>
        <v/>
      </c>
      <c r="C66" s="13" t="str">
        <f>IF(A66="","",C65*(1+Assumptions!$B$19))</f>
        <v/>
      </c>
      <c r="D66" s="11" t="str">
        <f t="shared" si="10"/>
        <v/>
      </c>
      <c r="E66" s="7" t="str">
        <f t="shared" si="0"/>
        <v/>
      </c>
      <c r="F66" s="6" t="str">
        <f t="shared" si="11"/>
        <v/>
      </c>
      <c r="G66" s="11" t="str">
        <f>IF(A66="","",G65*(1+Assumptions!$B$13))</f>
        <v/>
      </c>
      <c r="H66" s="6" t="str">
        <f t="shared" si="12"/>
        <v/>
      </c>
      <c r="I66" s="7" t="str">
        <f t="shared" si="1"/>
        <v/>
      </c>
      <c r="J66" s="11" t="str">
        <f>IF(A66="","",J65*(1+Assumptions!$B$15))</f>
        <v/>
      </c>
      <c r="K66" s="5" t="str">
        <f>IF(A66="","",Assumptions!$B$15)</f>
        <v/>
      </c>
      <c r="L66" s="6" t="str">
        <f t="shared" si="2"/>
        <v/>
      </c>
      <c r="M66" s="14" t="str">
        <f t="shared" si="13"/>
        <v/>
      </c>
      <c r="N66" s="7" t="str">
        <f>IF(A66="","",N65+(M66*'Alt Added Brkdn'!F66))</f>
        <v/>
      </c>
      <c r="O66" s="6" t="str">
        <f t="shared" si="14"/>
        <v/>
      </c>
      <c r="P66" s="7" t="str">
        <f>IF(A66="","",P65+(M66*'Alt Added Brkdn'!G66))</f>
        <v/>
      </c>
      <c r="Q66" s="6" t="str">
        <f t="shared" si="16"/>
        <v/>
      </c>
      <c r="R66" s="7" t="str">
        <f>IF(A66="","",R65+(M66*'Alt Added Brkdn'!H66))</f>
        <v/>
      </c>
      <c r="S66" s="6" t="str">
        <f t="shared" si="3"/>
        <v/>
      </c>
      <c r="T66" s="7" t="str">
        <f>IF(A66="","",T65+(M66*'Alt Added Brkdn'!I66))</f>
        <v/>
      </c>
      <c r="U66" s="6" t="str">
        <f t="shared" si="4"/>
        <v/>
      </c>
      <c r="V66" s="11" t="str">
        <f>IF(A66="","",V65+(M66*'Alt Added Brkdn'!J66))</f>
        <v/>
      </c>
      <c r="W66" s="6" t="str">
        <f t="shared" si="5"/>
        <v/>
      </c>
      <c r="X66" s="11" t="str">
        <f>IF(A65="","",X65+(M66*'Alt Added Brkdn'!L66))</f>
        <v/>
      </c>
      <c r="Y66" s="6" t="str">
        <f t="shared" si="15"/>
        <v/>
      </c>
      <c r="Z66" s="11" t="str">
        <f>IF(A66="","",Z65+(M66*'Alt Added Brkdn'!L66))</f>
        <v/>
      </c>
      <c r="AA66" s="6" t="str">
        <f t="shared" si="6"/>
        <v/>
      </c>
      <c r="AB66" s="11" t="str">
        <f>IF(A66="","",AB65+(M66*'Alt Added Brkdn'!M66))</f>
        <v/>
      </c>
      <c r="AC66" s="6" t="str">
        <f t="shared" si="7"/>
        <v/>
      </c>
      <c r="AD66" s="11" t="str">
        <f>IF(A66="","",AD65+(M66*'Alt Added Brkdn'!N66))</f>
        <v/>
      </c>
      <c r="AE66" s="6" t="str">
        <f t="shared" si="8"/>
        <v/>
      </c>
      <c r="AF66" s="15" t="str">
        <f t="shared" si="9"/>
        <v/>
      </c>
    </row>
    <row r="67" spans="1:32" x14ac:dyDescent="0.3">
      <c r="A67" t="str">
        <f>'Emission Assumption Summary'!A67</f>
        <v/>
      </c>
      <c r="B67" s="4" t="str">
        <f>IF(A67="","",B66*(1+Assumptions!$B$9))</f>
        <v/>
      </c>
      <c r="C67" s="13" t="str">
        <f>IF(A67="","",C66*(1+Assumptions!$B$19))</f>
        <v/>
      </c>
      <c r="D67" s="11" t="str">
        <f t="shared" si="10"/>
        <v/>
      </c>
      <c r="E67" s="7" t="str">
        <f t="shared" ref="E67:E130" si="17">IF(A67="","",D67-(G67+J67))</f>
        <v/>
      </c>
      <c r="F67" s="6" t="str">
        <f t="shared" si="11"/>
        <v/>
      </c>
      <c r="G67" s="11" t="str">
        <f>IF(A67="","",G66*(1+Assumptions!$B$13))</f>
        <v/>
      </c>
      <c r="H67" s="6" t="str">
        <f t="shared" si="12"/>
        <v/>
      </c>
      <c r="I67" s="7" t="str">
        <f t="shared" ref="I67:I130" si="18">IF(A67="","",D67-J67)</f>
        <v/>
      </c>
      <c r="J67" s="11" t="str">
        <f>IF(A67="","",J66*(1+Assumptions!$B$15))</f>
        <v/>
      </c>
      <c r="K67" s="5" t="str">
        <f>IF(A67="","",Assumptions!$B$15)</f>
        <v/>
      </c>
      <c r="L67" s="6" t="str">
        <f t="shared" ref="L67:L130" si="19">IF(A67="","",J67/D67)</f>
        <v/>
      </c>
      <c r="M67" s="14" t="str">
        <f t="shared" si="13"/>
        <v/>
      </c>
      <c r="N67" s="7" t="str">
        <f>IF(A67="","",N66+(M67*'Alt Added Brkdn'!F67))</f>
        <v/>
      </c>
      <c r="O67" s="6" t="str">
        <f t="shared" si="14"/>
        <v/>
      </c>
      <c r="P67" s="7" t="str">
        <f>IF(A67="","",P66+(M67*'Alt Added Brkdn'!G67))</f>
        <v/>
      </c>
      <c r="Q67" s="6" t="str">
        <f t="shared" si="16"/>
        <v/>
      </c>
      <c r="R67" s="7" t="str">
        <f>IF(A67="","",R66+(M67*'Alt Added Brkdn'!H67))</f>
        <v/>
      </c>
      <c r="S67" s="6" t="str">
        <f t="shared" ref="S67:S130" si="20">IF(A67="","",R67/J67)</f>
        <v/>
      </c>
      <c r="T67" s="7" t="str">
        <f>IF(A67="","",T66+(M67*'Alt Added Brkdn'!I67))</f>
        <v/>
      </c>
      <c r="U67" s="6" t="str">
        <f t="shared" ref="U67:U130" si="21">IF(A67="","",T67/J67)</f>
        <v/>
      </c>
      <c r="V67" s="11" t="str">
        <f>IF(A67="","",V66+(M67*'Alt Added Brkdn'!J67))</f>
        <v/>
      </c>
      <c r="W67" s="6" t="str">
        <f t="shared" ref="W67:W130" si="22">IF(A67="","",V67/J67)</f>
        <v/>
      </c>
      <c r="X67" s="11" t="str">
        <f>IF(A66="","",X66+(M67*'Alt Added Brkdn'!L67))</f>
        <v/>
      </c>
      <c r="Y67" s="6" t="str">
        <f t="shared" si="15"/>
        <v/>
      </c>
      <c r="Z67" s="11" t="str">
        <f>IF(A67="","",Z66+(M67*'Alt Added Brkdn'!L67))</f>
        <v/>
      </c>
      <c r="AA67" s="6" t="str">
        <f t="shared" ref="AA67:AA130" si="23">IF(A67="","",Z67/J67)</f>
        <v/>
      </c>
      <c r="AB67" s="11" t="str">
        <f>IF(A67="","",AB66+(M67*'Alt Added Brkdn'!M67))</f>
        <v/>
      </c>
      <c r="AC67" s="6" t="str">
        <f t="shared" ref="AC67:AC130" si="24">IF(A67="","",AB67/J67)</f>
        <v/>
      </c>
      <c r="AD67" s="11" t="str">
        <f>IF(A67="","",AD66+(M67*'Alt Added Brkdn'!N67))</f>
        <v/>
      </c>
      <c r="AE67" s="6" t="str">
        <f t="shared" ref="AE67:AE130" si="25">IF(A67="","",AD67/J67)</f>
        <v/>
      </c>
      <c r="AF67" s="15" t="str">
        <f t="shared" ref="AF67:AF130" si="26">IF(A67="","",AA67+Y67+W67+U67+S67+Q67+O67)</f>
        <v/>
      </c>
    </row>
    <row r="68" spans="1:32" x14ac:dyDescent="0.3">
      <c r="A68" t="str">
        <f>'Emission Assumption Summary'!A68</f>
        <v/>
      </c>
      <c r="B68" s="4" t="str">
        <f>IF(A68="","",B67*(1+Assumptions!$B$9))</f>
        <v/>
      </c>
      <c r="C68" s="13" t="str">
        <f>IF(A68="","",C67*(1+Assumptions!$B$19))</f>
        <v/>
      </c>
      <c r="D68" s="11" t="str">
        <f t="shared" ref="D68:D131" si="27">IF(A68="","",B68*C68)</f>
        <v/>
      </c>
      <c r="E68" s="7" t="str">
        <f t="shared" si="17"/>
        <v/>
      </c>
      <c r="F68" s="6" t="str">
        <f t="shared" ref="F68:F131" si="28">IF(A68="","",E68/D68)</f>
        <v/>
      </c>
      <c r="G68" s="11" t="str">
        <f>IF(A68="","",G67*(1+Assumptions!$B$13))</f>
        <v/>
      </c>
      <c r="H68" s="6" t="str">
        <f t="shared" ref="H68:H131" si="29">IF(A68="","",G68/D68)</f>
        <v/>
      </c>
      <c r="I68" s="7" t="str">
        <f t="shared" si="18"/>
        <v/>
      </c>
      <c r="J68" s="11" t="str">
        <f>IF(A68="","",J67*(1+Assumptions!$B$15))</f>
        <v/>
      </c>
      <c r="K68" s="5" t="str">
        <f>IF(A68="","",Assumptions!$B$15)</f>
        <v/>
      </c>
      <c r="L68" s="6" t="str">
        <f t="shared" si="19"/>
        <v/>
      </c>
      <c r="M68" s="14" t="str">
        <f t="shared" ref="M68:M131" si="30">IF(A68="","",J68-J67)</f>
        <v/>
      </c>
      <c r="N68" s="7" t="str">
        <f>IF(A68="","",N67+(M68*'Alt Added Brkdn'!F68))</f>
        <v/>
      </c>
      <c r="O68" s="6" t="str">
        <f t="shared" ref="O68:O131" si="31">IF(A68="","",N68/J68)</f>
        <v/>
      </c>
      <c r="P68" s="7" t="str">
        <f>IF(A68="","",P67+(M68*'Alt Added Brkdn'!G68))</f>
        <v/>
      </c>
      <c r="Q68" s="6" t="str">
        <f t="shared" si="16"/>
        <v/>
      </c>
      <c r="R68" s="7" t="str">
        <f>IF(A68="","",R67+(M68*'Alt Added Brkdn'!H68))</f>
        <v/>
      </c>
      <c r="S68" s="6" t="str">
        <f t="shared" si="20"/>
        <v/>
      </c>
      <c r="T68" s="7" t="str">
        <f>IF(A68="","",T67+(M68*'Alt Added Brkdn'!I68))</f>
        <v/>
      </c>
      <c r="U68" s="6" t="str">
        <f t="shared" si="21"/>
        <v/>
      </c>
      <c r="V68" s="11" t="str">
        <f>IF(A68="","",V67+(M68*'Alt Added Brkdn'!J68))</f>
        <v/>
      </c>
      <c r="W68" s="6" t="str">
        <f t="shared" si="22"/>
        <v/>
      </c>
      <c r="X68" s="11" t="str">
        <f>IF(A67="","",X67+(M68*'Alt Added Brkdn'!L68))</f>
        <v/>
      </c>
      <c r="Y68" s="6" t="str">
        <f t="shared" ref="Y68:Y131" si="32">IF(A68="","",X68/J68)</f>
        <v/>
      </c>
      <c r="Z68" s="11" t="str">
        <f>IF(A68="","",Z67+(M68*'Alt Added Brkdn'!L68))</f>
        <v/>
      </c>
      <c r="AA68" s="6" t="str">
        <f t="shared" si="23"/>
        <v/>
      </c>
      <c r="AB68" s="11" t="str">
        <f>IF(A68="","",AB67+(M68*'Alt Added Brkdn'!M68))</f>
        <v/>
      </c>
      <c r="AC68" s="6" t="str">
        <f t="shared" si="24"/>
        <v/>
      </c>
      <c r="AD68" s="11" t="str">
        <f>IF(A68="","",AD67+(M68*'Alt Added Brkdn'!N68))</f>
        <v/>
      </c>
      <c r="AE68" s="6" t="str">
        <f t="shared" si="25"/>
        <v/>
      </c>
      <c r="AF68" s="15" t="str">
        <f t="shared" si="26"/>
        <v/>
      </c>
    </row>
    <row r="69" spans="1:32" x14ac:dyDescent="0.3">
      <c r="A69" t="str">
        <f>'Emission Assumption Summary'!A69</f>
        <v/>
      </c>
      <c r="B69" s="4" t="str">
        <f>IF(A69="","",B68*(1+Assumptions!$B$9))</f>
        <v/>
      </c>
      <c r="C69" s="13" t="str">
        <f>IF(A69="","",C68*(1+Assumptions!$B$19))</f>
        <v/>
      </c>
      <c r="D69" s="11" t="str">
        <f t="shared" si="27"/>
        <v/>
      </c>
      <c r="E69" s="7" t="str">
        <f t="shared" si="17"/>
        <v/>
      </c>
      <c r="F69" s="6" t="str">
        <f t="shared" si="28"/>
        <v/>
      </c>
      <c r="G69" s="11" t="str">
        <f>IF(A69="","",G68*(1+Assumptions!$B$13))</f>
        <v/>
      </c>
      <c r="H69" s="6" t="str">
        <f t="shared" si="29"/>
        <v/>
      </c>
      <c r="I69" s="7" t="str">
        <f t="shared" si="18"/>
        <v/>
      </c>
      <c r="J69" s="11" t="str">
        <f>IF(A69="","",J68*(1+Assumptions!$B$15))</f>
        <v/>
      </c>
      <c r="K69" s="5" t="str">
        <f>IF(A69="","",Assumptions!$B$15)</f>
        <v/>
      </c>
      <c r="L69" s="6" t="str">
        <f t="shared" si="19"/>
        <v/>
      </c>
      <c r="M69" s="14" t="str">
        <f t="shared" si="30"/>
        <v/>
      </c>
      <c r="N69" s="7" t="str">
        <f>IF(A69="","",N68+(M69*'Alt Added Brkdn'!F69))</f>
        <v/>
      </c>
      <c r="O69" s="6" t="str">
        <f t="shared" si="31"/>
        <v/>
      </c>
      <c r="P69" s="7" t="str">
        <f>IF(A69="","",P68+(M69*'Alt Added Brkdn'!G69))</f>
        <v/>
      </c>
      <c r="Q69" s="6" t="str">
        <f t="shared" ref="Q69:Q132" si="33">IF(A69="","",P69/J69)</f>
        <v/>
      </c>
      <c r="R69" s="7" t="str">
        <f>IF(A69="","",R68+(M69*'Alt Added Brkdn'!H69))</f>
        <v/>
      </c>
      <c r="S69" s="6" t="str">
        <f t="shared" si="20"/>
        <v/>
      </c>
      <c r="T69" s="7" t="str">
        <f>IF(A69="","",T68+(M69*'Alt Added Brkdn'!I69))</f>
        <v/>
      </c>
      <c r="U69" s="6" t="str">
        <f t="shared" si="21"/>
        <v/>
      </c>
      <c r="V69" s="11" t="str">
        <f>IF(A69="","",V68+(M69*'Alt Added Brkdn'!J69))</f>
        <v/>
      </c>
      <c r="W69" s="6" t="str">
        <f t="shared" si="22"/>
        <v/>
      </c>
      <c r="X69" s="11" t="str">
        <f>IF(A68="","",X68+(M69*'Alt Added Brkdn'!L69))</f>
        <v/>
      </c>
      <c r="Y69" s="6" t="str">
        <f t="shared" si="32"/>
        <v/>
      </c>
      <c r="Z69" s="11" t="str">
        <f>IF(A69="","",Z68+(M69*'Alt Added Brkdn'!L69))</f>
        <v/>
      </c>
      <c r="AA69" s="6" t="str">
        <f t="shared" si="23"/>
        <v/>
      </c>
      <c r="AB69" s="11" t="str">
        <f>IF(A69="","",AB68+(M69*'Alt Added Brkdn'!M69))</f>
        <v/>
      </c>
      <c r="AC69" s="6" t="str">
        <f t="shared" si="24"/>
        <v/>
      </c>
      <c r="AD69" s="11" t="str">
        <f>IF(A69="","",AD68+(M69*'Alt Added Brkdn'!N69))</f>
        <v/>
      </c>
      <c r="AE69" s="6" t="str">
        <f t="shared" si="25"/>
        <v/>
      </c>
      <c r="AF69" s="15" t="str">
        <f t="shared" si="26"/>
        <v/>
      </c>
    </row>
    <row r="70" spans="1:32" x14ac:dyDescent="0.3">
      <c r="A70" t="str">
        <f>'Emission Assumption Summary'!A70</f>
        <v/>
      </c>
      <c r="B70" s="4" t="str">
        <f>IF(A70="","",B69*(1+Assumptions!$B$9))</f>
        <v/>
      </c>
      <c r="C70" s="13" t="str">
        <f>IF(A70="","",C69*(1+Assumptions!$B$19))</f>
        <v/>
      </c>
      <c r="D70" s="11" t="str">
        <f t="shared" si="27"/>
        <v/>
      </c>
      <c r="E70" s="7" t="str">
        <f t="shared" si="17"/>
        <v/>
      </c>
      <c r="F70" s="6" t="str">
        <f t="shared" si="28"/>
        <v/>
      </c>
      <c r="G70" s="11" t="str">
        <f>IF(A70="","",G69*(1+Assumptions!$B$13))</f>
        <v/>
      </c>
      <c r="H70" s="6" t="str">
        <f t="shared" si="29"/>
        <v/>
      </c>
      <c r="I70" s="7" t="str">
        <f t="shared" si="18"/>
        <v/>
      </c>
      <c r="J70" s="11" t="str">
        <f>IF(A70="","",J69*(1+Assumptions!$B$15))</f>
        <v/>
      </c>
      <c r="K70" s="5" t="str">
        <f>IF(A70="","",Assumptions!$B$15)</f>
        <v/>
      </c>
      <c r="L70" s="6" t="str">
        <f t="shared" si="19"/>
        <v/>
      </c>
      <c r="M70" s="14" t="str">
        <f t="shared" si="30"/>
        <v/>
      </c>
      <c r="N70" s="7" t="str">
        <f>IF(A70="","",N69+(M70*'Alt Added Brkdn'!F70))</f>
        <v/>
      </c>
      <c r="O70" s="6" t="str">
        <f t="shared" si="31"/>
        <v/>
      </c>
      <c r="P70" s="7" t="str">
        <f>IF(A70="","",P69+(M70*'Alt Added Brkdn'!G70))</f>
        <v/>
      </c>
      <c r="Q70" s="6" t="str">
        <f t="shared" si="33"/>
        <v/>
      </c>
      <c r="R70" s="7" t="str">
        <f>IF(A70="","",R69+(M70*'Alt Added Brkdn'!H70))</f>
        <v/>
      </c>
      <c r="S70" s="6" t="str">
        <f t="shared" si="20"/>
        <v/>
      </c>
      <c r="T70" s="7" t="str">
        <f>IF(A70="","",T69+(M70*'Alt Added Brkdn'!I70))</f>
        <v/>
      </c>
      <c r="U70" s="6" t="str">
        <f t="shared" si="21"/>
        <v/>
      </c>
      <c r="V70" s="11" t="str">
        <f>IF(A70="","",V69+(M70*'Alt Added Brkdn'!J70))</f>
        <v/>
      </c>
      <c r="W70" s="6" t="str">
        <f t="shared" si="22"/>
        <v/>
      </c>
      <c r="X70" s="11" t="str">
        <f>IF(A69="","",X69+(M70*'Alt Added Brkdn'!L70))</f>
        <v/>
      </c>
      <c r="Y70" s="6" t="str">
        <f t="shared" si="32"/>
        <v/>
      </c>
      <c r="Z70" s="11" t="str">
        <f>IF(A70="","",Z69+(M70*'Alt Added Brkdn'!L70))</f>
        <v/>
      </c>
      <c r="AA70" s="6" t="str">
        <f t="shared" si="23"/>
        <v/>
      </c>
      <c r="AB70" s="11" t="str">
        <f>IF(A70="","",AB69+(M70*'Alt Added Brkdn'!M70))</f>
        <v/>
      </c>
      <c r="AC70" s="6" t="str">
        <f t="shared" si="24"/>
        <v/>
      </c>
      <c r="AD70" s="11" t="str">
        <f>IF(A70="","",AD69+(M70*'Alt Added Brkdn'!N70))</f>
        <v/>
      </c>
      <c r="AE70" s="6" t="str">
        <f t="shared" si="25"/>
        <v/>
      </c>
      <c r="AF70" s="15" t="str">
        <f t="shared" si="26"/>
        <v/>
      </c>
    </row>
    <row r="71" spans="1:32" x14ac:dyDescent="0.3">
      <c r="A71" t="str">
        <f>'Emission Assumption Summary'!A71</f>
        <v/>
      </c>
      <c r="B71" s="4" t="str">
        <f>IF(A71="","",B70*(1+Assumptions!$B$9))</f>
        <v/>
      </c>
      <c r="C71" s="13" t="str">
        <f>IF(A71="","",C70*(1+Assumptions!$B$19))</f>
        <v/>
      </c>
      <c r="D71" s="11" t="str">
        <f t="shared" si="27"/>
        <v/>
      </c>
      <c r="E71" s="7" t="str">
        <f t="shared" si="17"/>
        <v/>
      </c>
      <c r="F71" s="6" t="str">
        <f t="shared" si="28"/>
        <v/>
      </c>
      <c r="G71" s="11" t="str">
        <f>IF(A71="","",G70*(1+Assumptions!$B$13))</f>
        <v/>
      </c>
      <c r="H71" s="6" t="str">
        <f t="shared" si="29"/>
        <v/>
      </c>
      <c r="I71" s="7" t="str">
        <f t="shared" si="18"/>
        <v/>
      </c>
      <c r="J71" s="11" t="str">
        <f>IF(A71="","",J70*(1+Assumptions!$B$15))</f>
        <v/>
      </c>
      <c r="K71" s="5" t="str">
        <f>IF(A71="","",Assumptions!$B$15)</f>
        <v/>
      </c>
      <c r="L71" s="6" t="str">
        <f t="shared" si="19"/>
        <v/>
      </c>
      <c r="M71" s="14" t="str">
        <f t="shared" si="30"/>
        <v/>
      </c>
      <c r="N71" s="7" t="str">
        <f>IF(A71="","",N70+(M71*'Alt Added Brkdn'!F71))</f>
        <v/>
      </c>
      <c r="O71" s="6" t="str">
        <f t="shared" si="31"/>
        <v/>
      </c>
      <c r="P71" s="7" t="str">
        <f>IF(A71="","",P70+(M71*'Alt Added Brkdn'!G71))</f>
        <v/>
      </c>
      <c r="Q71" s="6" t="str">
        <f t="shared" si="33"/>
        <v/>
      </c>
      <c r="R71" s="7" t="str">
        <f>IF(A71="","",R70+(M71*'Alt Added Brkdn'!H71))</f>
        <v/>
      </c>
      <c r="S71" s="6" t="str">
        <f t="shared" si="20"/>
        <v/>
      </c>
      <c r="T71" s="7" t="str">
        <f>IF(A71="","",T70+(M71*'Alt Added Brkdn'!I71))</f>
        <v/>
      </c>
      <c r="U71" s="6" t="str">
        <f t="shared" si="21"/>
        <v/>
      </c>
      <c r="V71" s="11" t="str">
        <f>IF(A71="","",V70+(M71*'Alt Added Brkdn'!J71))</f>
        <v/>
      </c>
      <c r="W71" s="6" t="str">
        <f t="shared" si="22"/>
        <v/>
      </c>
      <c r="X71" s="11" t="str">
        <f>IF(A70="","",X70+(M71*'Alt Added Brkdn'!L71))</f>
        <v/>
      </c>
      <c r="Y71" s="6" t="str">
        <f t="shared" si="32"/>
        <v/>
      </c>
      <c r="Z71" s="11" t="str">
        <f>IF(A71="","",Z70+(M71*'Alt Added Brkdn'!L71))</f>
        <v/>
      </c>
      <c r="AA71" s="6" t="str">
        <f t="shared" si="23"/>
        <v/>
      </c>
      <c r="AB71" s="11" t="str">
        <f>IF(A71="","",AB70+(M71*'Alt Added Brkdn'!M71))</f>
        <v/>
      </c>
      <c r="AC71" s="6" t="str">
        <f t="shared" si="24"/>
        <v/>
      </c>
      <c r="AD71" s="11" t="str">
        <f>IF(A71="","",AD70+(M71*'Alt Added Brkdn'!N71))</f>
        <v/>
      </c>
      <c r="AE71" s="6" t="str">
        <f t="shared" si="25"/>
        <v/>
      </c>
      <c r="AF71" s="15" t="str">
        <f t="shared" si="26"/>
        <v/>
      </c>
    </row>
    <row r="72" spans="1:32" x14ac:dyDescent="0.3">
      <c r="A72" t="str">
        <f>'Emission Assumption Summary'!A72</f>
        <v/>
      </c>
      <c r="B72" s="4" t="str">
        <f>IF(A72="","",B71*(1+Assumptions!$B$9))</f>
        <v/>
      </c>
      <c r="C72" s="13" t="str">
        <f>IF(A72="","",C71*(1+Assumptions!$B$19))</f>
        <v/>
      </c>
      <c r="D72" s="11" t="str">
        <f t="shared" si="27"/>
        <v/>
      </c>
      <c r="E72" s="7" t="str">
        <f t="shared" si="17"/>
        <v/>
      </c>
      <c r="F72" s="6" t="str">
        <f t="shared" si="28"/>
        <v/>
      </c>
      <c r="G72" s="11" t="str">
        <f>IF(A72="","",G71*(1+Assumptions!$B$13))</f>
        <v/>
      </c>
      <c r="H72" s="6" t="str">
        <f t="shared" si="29"/>
        <v/>
      </c>
      <c r="I72" s="7" t="str">
        <f t="shared" si="18"/>
        <v/>
      </c>
      <c r="J72" s="11" t="str">
        <f>IF(A72="","",J71*(1+Assumptions!$B$15))</f>
        <v/>
      </c>
      <c r="K72" s="5" t="str">
        <f>IF(A72="","",Assumptions!$B$15)</f>
        <v/>
      </c>
      <c r="L72" s="6" t="str">
        <f t="shared" si="19"/>
        <v/>
      </c>
      <c r="M72" s="14" t="str">
        <f t="shared" si="30"/>
        <v/>
      </c>
      <c r="N72" s="7" t="str">
        <f>IF(A72="","",N71+(M72*'Alt Added Brkdn'!F72))</f>
        <v/>
      </c>
      <c r="O72" s="6" t="str">
        <f t="shared" si="31"/>
        <v/>
      </c>
      <c r="P72" s="7" t="str">
        <f>IF(A72="","",P71+(M72*'Alt Added Brkdn'!G72))</f>
        <v/>
      </c>
      <c r="Q72" s="6" t="str">
        <f t="shared" si="33"/>
        <v/>
      </c>
      <c r="R72" s="7" t="str">
        <f>IF(A72="","",R71+(M72*'Alt Added Brkdn'!H72))</f>
        <v/>
      </c>
      <c r="S72" s="6" t="str">
        <f t="shared" si="20"/>
        <v/>
      </c>
      <c r="T72" s="7" t="str">
        <f>IF(A72="","",T71+(M72*'Alt Added Brkdn'!I72))</f>
        <v/>
      </c>
      <c r="U72" s="6" t="str">
        <f t="shared" si="21"/>
        <v/>
      </c>
      <c r="V72" s="11" t="str">
        <f>IF(A72="","",V71+(M72*'Alt Added Brkdn'!J72))</f>
        <v/>
      </c>
      <c r="W72" s="6" t="str">
        <f t="shared" si="22"/>
        <v/>
      </c>
      <c r="X72" s="11" t="str">
        <f>IF(A71="","",X71+(M72*'Alt Added Brkdn'!L72))</f>
        <v/>
      </c>
      <c r="Y72" s="6" t="str">
        <f t="shared" si="32"/>
        <v/>
      </c>
      <c r="Z72" s="11" t="str">
        <f>IF(A72="","",Z71+(M72*'Alt Added Brkdn'!L72))</f>
        <v/>
      </c>
      <c r="AA72" s="6" t="str">
        <f t="shared" si="23"/>
        <v/>
      </c>
      <c r="AB72" s="11" t="str">
        <f>IF(A72="","",AB71+(M72*'Alt Added Brkdn'!M72))</f>
        <v/>
      </c>
      <c r="AC72" s="6" t="str">
        <f t="shared" si="24"/>
        <v/>
      </c>
      <c r="AD72" s="11" t="str">
        <f>IF(A72="","",AD71+(M72*'Alt Added Brkdn'!N72))</f>
        <v/>
      </c>
      <c r="AE72" s="6" t="str">
        <f t="shared" si="25"/>
        <v/>
      </c>
      <c r="AF72" s="15" t="str">
        <f t="shared" si="26"/>
        <v/>
      </c>
    </row>
    <row r="73" spans="1:32" x14ac:dyDescent="0.3">
      <c r="A73" t="str">
        <f>'Emission Assumption Summary'!A73</f>
        <v/>
      </c>
      <c r="B73" s="4" t="str">
        <f>IF(A73="","",B72*(1+Assumptions!$B$9))</f>
        <v/>
      </c>
      <c r="C73" s="13" t="str">
        <f>IF(A73="","",C72*(1+Assumptions!$B$19))</f>
        <v/>
      </c>
      <c r="D73" s="11" t="str">
        <f t="shared" si="27"/>
        <v/>
      </c>
      <c r="E73" s="7" t="str">
        <f t="shared" si="17"/>
        <v/>
      </c>
      <c r="F73" s="6" t="str">
        <f t="shared" si="28"/>
        <v/>
      </c>
      <c r="G73" s="11" t="str">
        <f>IF(A73="","",G72*(1+Assumptions!$B$13))</f>
        <v/>
      </c>
      <c r="H73" s="6" t="str">
        <f t="shared" si="29"/>
        <v/>
      </c>
      <c r="I73" s="7" t="str">
        <f t="shared" si="18"/>
        <v/>
      </c>
      <c r="J73" s="11" t="str">
        <f>IF(A73="","",J72*(1+Assumptions!$B$15))</f>
        <v/>
      </c>
      <c r="K73" s="5" t="str">
        <f>IF(A73="","",Assumptions!$B$15)</f>
        <v/>
      </c>
      <c r="L73" s="6" t="str">
        <f t="shared" si="19"/>
        <v/>
      </c>
      <c r="M73" s="14" t="str">
        <f t="shared" si="30"/>
        <v/>
      </c>
      <c r="N73" s="7" t="str">
        <f>IF(A73="","",N72+(M73*'Alt Added Brkdn'!F73))</f>
        <v/>
      </c>
      <c r="O73" s="6" t="str">
        <f t="shared" si="31"/>
        <v/>
      </c>
      <c r="P73" s="7" t="str">
        <f>IF(A73="","",P72+(M73*'Alt Added Brkdn'!G73))</f>
        <v/>
      </c>
      <c r="Q73" s="6" t="str">
        <f t="shared" si="33"/>
        <v/>
      </c>
      <c r="R73" s="7" t="str">
        <f>IF(A73="","",R72+(M73*'Alt Added Brkdn'!H73))</f>
        <v/>
      </c>
      <c r="S73" s="6" t="str">
        <f t="shared" si="20"/>
        <v/>
      </c>
      <c r="T73" s="7" t="str">
        <f>IF(A73="","",T72+(M73*'Alt Added Brkdn'!I73))</f>
        <v/>
      </c>
      <c r="U73" s="6" t="str">
        <f t="shared" si="21"/>
        <v/>
      </c>
      <c r="V73" s="11" t="str">
        <f>IF(A73="","",V72+(M73*'Alt Added Brkdn'!J73))</f>
        <v/>
      </c>
      <c r="W73" s="6" t="str">
        <f t="shared" si="22"/>
        <v/>
      </c>
      <c r="X73" s="11" t="str">
        <f>IF(A72="","",X72+(M73*'Alt Added Brkdn'!L73))</f>
        <v/>
      </c>
      <c r="Y73" s="6" t="str">
        <f t="shared" si="32"/>
        <v/>
      </c>
      <c r="Z73" s="11" t="str">
        <f>IF(A73="","",Z72+(M73*'Alt Added Brkdn'!L73))</f>
        <v/>
      </c>
      <c r="AA73" s="6" t="str">
        <f t="shared" si="23"/>
        <v/>
      </c>
      <c r="AB73" s="11" t="str">
        <f>IF(A73="","",AB72+(M73*'Alt Added Brkdn'!M73))</f>
        <v/>
      </c>
      <c r="AC73" s="6" t="str">
        <f t="shared" si="24"/>
        <v/>
      </c>
      <c r="AD73" s="11" t="str">
        <f>IF(A73="","",AD72+(M73*'Alt Added Brkdn'!N73))</f>
        <v/>
      </c>
      <c r="AE73" s="6" t="str">
        <f t="shared" si="25"/>
        <v/>
      </c>
      <c r="AF73" s="15" t="str">
        <f t="shared" si="26"/>
        <v/>
      </c>
    </row>
    <row r="74" spans="1:32" x14ac:dyDescent="0.3">
      <c r="A74" t="str">
        <f>'Emission Assumption Summary'!A74</f>
        <v/>
      </c>
      <c r="B74" s="4" t="str">
        <f>IF(A74="","",B73*(1+Assumptions!$B$9))</f>
        <v/>
      </c>
      <c r="C74" s="13" t="str">
        <f>IF(A74="","",C73*(1+Assumptions!$B$19))</f>
        <v/>
      </c>
      <c r="D74" s="11" t="str">
        <f t="shared" si="27"/>
        <v/>
      </c>
      <c r="E74" s="7" t="str">
        <f t="shared" si="17"/>
        <v/>
      </c>
      <c r="F74" s="6" t="str">
        <f t="shared" si="28"/>
        <v/>
      </c>
      <c r="G74" s="11" t="str">
        <f>IF(A74="","",G73*(1+Assumptions!$B$13))</f>
        <v/>
      </c>
      <c r="H74" s="6" t="str">
        <f t="shared" si="29"/>
        <v/>
      </c>
      <c r="I74" s="7" t="str">
        <f t="shared" si="18"/>
        <v/>
      </c>
      <c r="J74" s="11" t="str">
        <f>IF(A74="","",J73*(1+Assumptions!$B$15))</f>
        <v/>
      </c>
      <c r="K74" s="5" t="str">
        <f>IF(A74="","",Assumptions!$B$15)</f>
        <v/>
      </c>
      <c r="L74" s="6" t="str">
        <f t="shared" si="19"/>
        <v/>
      </c>
      <c r="M74" s="14" t="str">
        <f t="shared" si="30"/>
        <v/>
      </c>
      <c r="N74" s="7" t="str">
        <f>IF(A74="","",N73+(M74*'Alt Added Brkdn'!F74))</f>
        <v/>
      </c>
      <c r="O74" s="6" t="str">
        <f t="shared" si="31"/>
        <v/>
      </c>
      <c r="P74" s="7" t="str">
        <f>IF(A74="","",P73+(M74*'Alt Added Brkdn'!G74))</f>
        <v/>
      </c>
      <c r="Q74" s="6" t="str">
        <f t="shared" si="33"/>
        <v/>
      </c>
      <c r="R74" s="7" t="str">
        <f>IF(A74="","",R73+(M74*'Alt Added Brkdn'!H74))</f>
        <v/>
      </c>
      <c r="S74" s="6" t="str">
        <f t="shared" si="20"/>
        <v/>
      </c>
      <c r="T74" s="7" t="str">
        <f>IF(A74="","",T73+(M74*'Alt Added Brkdn'!I74))</f>
        <v/>
      </c>
      <c r="U74" s="6" t="str">
        <f t="shared" si="21"/>
        <v/>
      </c>
      <c r="V74" s="11" t="str">
        <f>IF(A74="","",V73+(M74*'Alt Added Brkdn'!J74))</f>
        <v/>
      </c>
      <c r="W74" s="6" t="str">
        <f t="shared" si="22"/>
        <v/>
      </c>
      <c r="X74" s="11" t="str">
        <f>IF(A73="","",X73+(M74*'Alt Added Brkdn'!L74))</f>
        <v/>
      </c>
      <c r="Y74" s="6" t="str">
        <f t="shared" si="32"/>
        <v/>
      </c>
      <c r="Z74" s="11" t="str">
        <f>IF(A74="","",Z73+(M74*'Alt Added Brkdn'!L74))</f>
        <v/>
      </c>
      <c r="AA74" s="6" t="str">
        <f t="shared" si="23"/>
        <v/>
      </c>
      <c r="AB74" s="11" t="str">
        <f>IF(A74="","",AB73+(M74*'Alt Added Brkdn'!M74))</f>
        <v/>
      </c>
      <c r="AC74" s="6" t="str">
        <f t="shared" si="24"/>
        <v/>
      </c>
      <c r="AD74" s="11" t="str">
        <f>IF(A74="","",AD73+(M74*'Alt Added Brkdn'!N74))</f>
        <v/>
      </c>
      <c r="AE74" s="6" t="str">
        <f t="shared" si="25"/>
        <v/>
      </c>
      <c r="AF74" s="15" t="str">
        <f t="shared" si="26"/>
        <v/>
      </c>
    </row>
    <row r="75" spans="1:32" x14ac:dyDescent="0.3">
      <c r="A75" t="str">
        <f>'Emission Assumption Summary'!A75</f>
        <v/>
      </c>
      <c r="B75" s="4" t="str">
        <f>IF(A75="","",B74*(1+Assumptions!$B$9))</f>
        <v/>
      </c>
      <c r="C75" s="13" t="str">
        <f>IF(A75="","",C74*(1+Assumptions!$B$19))</f>
        <v/>
      </c>
      <c r="D75" s="11" t="str">
        <f t="shared" si="27"/>
        <v/>
      </c>
      <c r="E75" s="7" t="str">
        <f t="shared" si="17"/>
        <v/>
      </c>
      <c r="F75" s="6" t="str">
        <f t="shared" si="28"/>
        <v/>
      </c>
      <c r="G75" s="11" t="str">
        <f>IF(A75="","",G74*(1+Assumptions!$B$13))</f>
        <v/>
      </c>
      <c r="H75" s="6" t="str">
        <f t="shared" si="29"/>
        <v/>
      </c>
      <c r="I75" s="7" t="str">
        <f t="shared" si="18"/>
        <v/>
      </c>
      <c r="J75" s="11" t="str">
        <f>IF(A75="","",J74*(1+Assumptions!$B$15))</f>
        <v/>
      </c>
      <c r="K75" s="5" t="str">
        <f>IF(A75="","",Assumptions!$B$15)</f>
        <v/>
      </c>
      <c r="L75" s="6" t="str">
        <f t="shared" si="19"/>
        <v/>
      </c>
      <c r="M75" s="14" t="str">
        <f t="shared" si="30"/>
        <v/>
      </c>
      <c r="N75" s="7" t="str">
        <f>IF(A75="","",N74+(M75*'Alt Added Brkdn'!F75))</f>
        <v/>
      </c>
      <c r="O75" s="6" t="str">
        <f t="shared" si="31"/>
        <v/>
      </c>
      <c r="P75" s="7" t="str">
        <f>IF(A75="","",P74+(M75*'Alt Added Brkdn'!G75))</f>
        <v/>
      </c>
      <c r="Q75" s="6" t="str">
        <f t="shared" si="33"/>
        <v/>
      </c>
      <c r="R75" s="7" t="str">
        <f>IF(A75="","",R74+(M75*'Alt Added Brkdn'!H75))</f>
        <v/>
      </c>
      <c r="S75" s="6" t="str">
        <f t="shared" si="20"/>
        <v/>
      </c>
      <c r="T75" s="7" t="str">
        <f>IF(A75="","",T74+(M75*'Alt Added Brkdn'!I75))</f>
        <v/>
      </c>
      <c r="U75" s="6" t="str">
        <f t="shared" si="21"/>
        <v/>
      </c>
      <c r="V75" s="11" t="str">
        <f>IF(A75="","",V74+(M75*'Alt Added Brkdn'!J75))</f>
        <v/>
      </c>
      <c r="W75" s="6" t="str">
        <f t="shared" si="22"/>
        <v/>
      </c>
      <c r="X75" s="11" t="str">
        <f>IF(A74="","",X74+(M75*'Alt Added Brkdn'!L75))</f>
        <v/>
      </c>
      <c r="Y75" s="6" t="str">
        <f t="shared" si="32"/>
        <v/>
      </c>
      <c r="Z75" s="11" t="str">
        <f>IF(A75="","",Z74+(M75*'Alt Added Brkdn'!L75))</f>
        <v/>
      </c>
      <c r="AA75" s="6" t="str">
        <f t="shared" si="23"/>
        <v/>
      </c>
      <c r="AB75" s="11" t="str">
        <f>IF(A75="","",AB74+(M75*'Alt Added Brkdn'!M75))</f>
        <v/>
      </c>
      <c r="AC75" s="6" t="str">
        <f t="shared" si="24"/>
        <v/>
      </c>
      <c r="AD75" s="11" t="str">
        <f>IF(A75="","",AD74+(M75*'Alt Added Brkdn'!N75))</f>
        <v/>
      </c>
      <c r="AE75" s="6" t="str">
        <f t="shared" si="25"/>
        <v/>
      </c>
      <c r="AF75" s="15" t="str">
        <f t="shared" si="26"/>
        <v/>
      </c>
    </row>
    <row r="76" spans="1:32" x14ac:dyDescent="0.3">
      <c r="A76" t="str">
        <f>'Emission Assumption Summary'!A76</f>
        <v/>
      </c>
      <c r="B76" s="4" t="str">
        <f>IF(A76="","",B75*(1+Assumptions!$B$9))</f>
        <v/>
      </c>
      <c r="C76" s="13" t="str">
        <f>IF(A76="","",C75*(1+Assumptions!$B$19))</f>
        <v/>
      </c>
      <c r="D76" s="11" t="str">
        <f t="shared" si="27"/>
        <v/>
      </c>
      <c r="E76" s="7" t="str">
        <f t="shared" si="17"/>
        <v/>
      </c>
      <c r="F76" s="6" t="str">
        <f t="shared" si="28"/>
        <v/>
      </c>
      <c r="G76" s="11" t="str">
        <f>IF(A76="","",G75*(1+Assumptions!$B$13))</f>
        <v/>
      </c>
      <c r="H76" s="6" t="str">
        <f t="shared" si="29"/>
        <v/>
      </c>
      <c r="I76" s="7" t="str">
        <f t="shared" si="18"/>
        <v/>
      </c>
      <c r="J76" s="11" t="str">
        <f>IF(A76="","",J75*(1+Assumptions!$B$15))</f>
        <v/>
      </c>
      <c r="K76" s="5" t="str">
        <f>IF(A76="","",Assumptions!$B$15)</f>
        <v/>
      </c>
      <c r="L76" s="6" t="str">
        <f t="shared" si="19"/>
        <v/>
      </c>
      <c r="M76" s="14" t="str">
        <f t="shared" si="30"/>
        <v/>
      </c>
      <c r="N76" s="7" t="str">
        <f>IF(A76="","",N75+(M76*'Alt Added Brkdn'!F76))</f>
        <v/>
      </c>
      <c r="O76" s="6" t="str">
        <f t="shared" si="31"/>
        <v/>
      </c>
      <c r="P76" s="7" t="str">
        <f>IF(A76="","",P75+(M76*'Alt Added Brkdn'!G76))</f>
        <v/>
      </c>
      <c r="Q76" s="6" t="str">
        <f t="shared" si="33"/>
        <v/>
      </c>
      <c r="R76" s="7" t="str">
        <f>IF(A76="","",R75+(M76*'Alt Added Brkdn'!H76))</f>
        <v/>
      </c>
      <c r="S76" s="6" t="str">
        <f t="shared" si="20"/>
        <v/>
      </c>
      <c r="T76" s="7" t="str">
        <f>IF(A76="","",T75+(M76*'Alt Added Brkdn'!I76))</f>
        <v/>
      </c>
      <c r="U76" s="6" t="str">
        <f t="shared" si="21"/>
        <v/>
      </c>
      <c r="V76" s="11" t="str">
        <f>IF(A76="","",V75+(M76*'Alt Added Brkdn'!J76))</f>
        <v/>
      </c>
      <c r="W76" s="6" t="str">
        <f t="shared" si="22"/>
        <v/>
      </c>
      <c r="X76" s="11" t="str">
        <f>IF(A75="","",X75+(M76*'Alt Added Brkdn'!L76))</f>
        <v/>
      </c>
      <c r="Y76" s="6" t="str">
        <f t="shared" si="32"/>
        <v/>
      </c>
      <c r="Z76" s="11" t="str">
        <f>IF(A76="","",Z75+(M76*'Alt Added Brkdn'!L76))</f>
        <v/>
      </c>
      <c r="AA76" s="6" t="str">
        <f t="shared" si="23"/>
        <v/>
      </c>
      <c r="AB76" s="11" t="str">
        <f>IF(A76="","",AB75+(M76*'Alt Added Brkdn'!M76))</f>
        <v/>
      </c>
      <c r="AC76" s="6" t="str">
        <f t="shared" si="24"/>
        <v/>
      </c>
      <c r="AD76" s="11" t="str">
        <f>IF(A76="","",AD75+(M76*'Alt Added Brkdn'!N76))</f>
        <v/>
      </c>
      <c r="AE76" s="6" t="str">
        <f t="shared" si="25"/>
        <v/>
      </c>
      <c r="AF76" s="15" t="str">
        <f t="shared" si="26"/>
        <v/>
      </c>
    </row>
    <row r="77" spans="1:32" x14ac:dyDescent="0.3">
      <c r="A77" t="str">
        <f>'Emission Assumption Summary'!A77</f>
        <v/>
      </c>
      <c r="B77" s="4" t="str">
        <f>IF(A77="","",B76*(1+Assumptions!$B$9))</f>
        <v/>
      </c>
      <c r="C77" s="13" t="str">
        <f>IF(A77="","",C76*(1+Assumptions!$B$19))</f>
        <v/>
      </c>
      <c r="D77" s="11" t="str">
        <f t="shared" si="27"/>
        <v/>
      </c>
      <c r="E77" s="7" t="str">
        <f t="shared" si="17"/>
        <v/>
      </c>
      <c r="F77" s="6" t="str">
        <f t="shared" si="28"/>
        <v/>
      </c>
      <c r="G77" s="11" t="str">
        <f>IF(A77="","",G76*(1+Assumptions!$B$13))</f>
        <v/>
      </c>
      <c r="H77" s="6" t="str">
        <f t="shared" si="29"/>
        <v/>
      </c>
      <c r="I77" s="7" t="str">
        <f t="shared" si="18"/>
        <v/>
      </c>
      <c r="J77" s="11" t="str">
        <f>IF(A77="","",J76*(1+Assumptions!$B$15))</f>
        <v/>
      </c>
      <c r="K77" s="5" t="str">
        <f>IF(A77="","",Assumptions!$B$15)</f>
        <v/>
      </c>
      <c r="L77" s="6" t="str">
        <f t="shared" si="19"/>
        <v/>
      </c>
      <c r="M77" s="14" t="str">
        <f t="shared" si="30"/>
        <v/>
      </c>
      <c r="N77" s="7" t="str">
        <f>IF(A77="","",N76+(M77*'Alt Added Brkdn'!F77))</f>
        <v/>
      </c>
      <c r="O77" s="6" t="str">
        <f t="shared" si="31"/>
        <v/>
      </c>
      <c r="P77" s="7" t="str">
        <f>IF(A77="","",P76+(M77*'Alt Added Brkdn'!G77))</f>
        <v/>
      </c>
      <c r="Q77" s="6" t="str">
        <f t="shared" si="33"/>
        <v/>
      </c>
      <c r="R77" s="7" t="str">
        <f>IF(A77="","",R76+(M77*'Alt Added Brkdn'!H77))</f>
        <v/>
      </c>
      <c r="S77" s="6" t="str">
        <f t="shared" si="20"/>
        <v/>
      </c>
      <c r="T77" s="7" t="str">
        <f>IF(A77="","",T76+(M77*'Alt Added Brkdn'!I77))</f>
        <v/>
      </c>
      <c r="U77" s="6" t="str">
        <f t="shared" si="21"/>
        <v/>
      </c>
      <c r="V77" s="11" t="str">
        <f>IF(A77="","",V76+(M77*'Alt Added Brkdn'!J77))</f>
        <v/>
      </c>
      <c r="W77" s="6" t="str">
        <f t="shared" si="22"/>
        <v/>
      </c>
      <c r="X77" s="11" t="str">
        <f>IF(A76="","",X76+(M77*'Alt Added Brkdn'!L77))</f>
        <v/>
      </c>
      <c r="Y77" s="6" t="str">
        <f t="shared" si="32"/>
        <v/>
      </c>
      <c r="Z77" s="11" t="str">
        <f>IF(A77="","",Z76+(M77*'Alt Added Brkdn'!L77))</f>
        <v/>
      </c>
      <c r="AA77" s="6" t="str">
        <f t="shared" si="23"/>
        <v/>
      </c>
      <c r="AB77" s="11" t="str">
        <f>IF(A77="","",AB76+(M77*'Alt Added Brkdn'!M77))</f>
        <v/>
      </c>
      <c r="AC77" s="6" t="str">
        <f t="shared" si="24"/>
        <v/>
      </c>
      <c r="AD77" s="11" t="str">
        <f>IF(A77="","",AD76+(M77*'Alt Added Brkdn'!N77))</f>
        <v/>
      </c>
      <c r="AE77" s="6" t="str">
        <f t="shared" si="25"/>
        <v/>
      </c>
      <c r="AF77" s="15" t="str">
        <f t="shared" si="26"/>
        <v/>
      </c>
    </row>
    <row r="78" spans="1:32" x14ac:dyDescent="0.3">
      <c r="A78" t="str">
        <f>'Emission Assumption Summary'!A78</f>
        <v/>
      </c>
      <c r="B78" s="4" t="str">
        <f>IF(A78="","",B77*(1+Assumptions!$B$9))</f>
        <v/>
      </c>
      <c r="C78" s="13" t="str">
        <f>IF(A78="","",C77*(1+Assumptions!$B$19))</f>
        <v/>
      </c>
      <c r="D78" s="11" t="str">
        <f t="shared" si="27"/>
        <v/>
      </c>
      <c r="E78" s="7" t="str">
        <f t="shared" si="17"/>
        <v/>
      </c>
      <c r="F78" s="6" t="str">
        <f t="shared" si="28"/>
        <v/>
      </c>
      <c r="G78" s="11" t="str">
        <f>IF(A78="","",G77*(1+Assumptions!$B$13))</f>
        <v/>
      </c>
      <c r="H78" s="6" t="str">
        <f t="shared" si="29"/>
        <v/>
      </c>
      <c r="I78" s="7" t="str">
        <f t="shared" si="18"/>
        <v/>
      </c>
      <c r="J78" s="11" t="str">
        <f>IF(A78="","",J77*(1+Assumptions!$B$15))</f>
        <v/>
      </c>
      <c r="K78" s="5" t="str">
        <f>IF(A78="","",Assumptions!$B$15)</f>
        <v/>
      </c>
      <c r="L78" s="6" t="str">
        <f t="shared" si="19"/>
        <v/>
      </c>
      <c r="M78" s="14" t="str">
        <f t="shared" si="30"/>
        <v/>
      </c>
      <c r="N78" s="7" t="str">
        <f>IF(A78="","",N77+(M78*'Alt Added Brkdn'!F78))</f>
        <v/>
      </c>
      <c r="O78" s="6" t="str">
        <f t="shared" si="31"/>
        <v/>
      </c>
      <c r="P78" s="7" t="str">
        <f>IF(A78="","",P77+(M78*'Alt Added Brkdn'!G78))</f>
        <v/>
      </c>
      <c r="Q78" s="6" t="str">
        <f t="shared" si="33"/>
        <v/>
      </c>
      <c r="R78" s="7" t="str">
        <f>IF(A78="","",R77+(M78*'Alt Added Brkdn'!H78))</f>
        <v/>
      </c>
      <c r="S78" s="6" t="str">
        <f t="shared" si="20"/>
        <v/>
      </c>
      <c r="T78" s="7" t="str">
        <f>IF(A78="","",T77+(M78*'Alt Added Brkdn'!I78))</f>
        <v/>
      </c>
      <c r="U78" s="6" t="str">
        <f t="shared" si="21"/>
        <v/>
      </c>
      <c r="V78" s="11" t="str">
        <f>IF(A78="","",V77+(M78*'Alt Added Brkdn'!J78))</f>
        <v/>
      </c>
      <c r="W78" s="6" t="str">
        <f t="shared" si="22"/>
        <v/>
      </c>
      <c r="X78" s="11" t="str">
        <f>IF(A77="","",X77+(M78*'Alt Added Brkdn'!L78))</f>
        <v/>
      </c>
      <c r="Y78" s="6" t="str">
        <f t="shared" si="32"/>
        <v/>
      </c>
      <c r="Z78" s="11" t="str">
        <f>IF(A78="","",Z77+(M78*'Alt Added Brkdn'!L78))</f>
        <v/>
      </c>
      <c r="AA78" s="6" t="str">
        <f t="shared" si="23"/>
        <v/>
      </c>
      <c r="AB78" s="11" t="str">
        <f>IF(A78="","",AB77+(M78*'Alt Added Brkdn'!M78))</f>
        <v/>
      </c>
      <c r="AC78" s="6" t="str">
        <f t="shared" si="24"/>
        <v/>
      </c>
      <c r="AD78" s="11" t="str">
        <f>IF(A78="","",AD77+(M78*'Alt Added Brkdn'!N78))</f>
        <v/>
      </c>
      <c r="AE78" s="6" t="str">
        <f t="shared" si="25"/>
        <v/>
      </c>
      <c r="AF78" s="15" t="str">
        <f t="shared" si="26"/>
        <v/>
      </c>
    </row>
    <row r="79" spans="1:32" x14ac:dyDescent="0.3">
      <c r="A79" t="str">
        <f>'Emission Assumption Summary'!A79</f>
        <v/>
      </c>
      <c r="B79" s="4" t="str">
        <f>IF(A79="","",B78*(1+Assumptions!$B$9))</f>
        <v/>
      </c>
      <c r="C79" s="13" t="str">
        <f>IF(A79="","",C78*(1+Assumptions!$B$19))</f>
        <v/>
      </c>
      <c r="D79" s="11" t="str">
        <f t="shared" si="27"/>
        <v/>
      </c>
      <c r="E79" s="7" t="str">
        <f t="shared" si="17"/>
        <v/>
      </c>
      <c r="F79" s="6" t="str">
        <f t="shared" si="28"/>
        <v/>
      </c>
      <c r="G79" s="11" t="str">
        <f>IF(A79="","",G78*(1+Assumptions!$B$13))</f>
        <v/>
      </c>
      <c r="H79" s="6" t="str">
        <f t="shared" si="29"/>
        <v/>
      </c>
      <c r="I79" s="7" t="str">
        <f t="shared" si="18"/>
        <v/>
      </c>
      <c r="J79" s="11" t="str">
        <f>IF(A79="","",J78*(1+Assumptions!$B$15))</f>
        <v/>
      </c>
      <c r="K79" s="5" t="str">
        <f>IF(A79="","",Assumptions!$B$15)</f>
        <v/>
      </c>
      <c r="L79" s="6" t="str">
        <f t="shared" si="19"/>
        <v/>
      </c>
      <c r="M79" s="14" t="str">
        <f t="shared" si="30"/>
        <v/>
      </c>
      <c r="N79" s="7" t="str">
        <f>IF(A79="","",N78+(M79*'Alt Added Brkdn'!F79))</f>
        <v/>
      </c>
      <c r="O79" s="6" t="str">
        <f t="shared" si="31"/>
        <v/>
      </c>
      <c r="P79" s="7" t="str">
        <f>IF(A79="","",P78+(M79*'Alt Added Brkdn'!G79))</f>
        <v/>
      </c>
      <c r="Q79" s="6" t="str">
        <f t="shared" si="33"/>
        <v/>
      </c>
      <c r="R79" s="7" t="str">
        <f>IF(A79="","",R78+(M79*'Alt Added Brkdn'!H79))</f>
        <v/>
      </c>
      <c r="S79" s="6" t="str">
        <f t="shared" si="20"/>
        <v/>
      </c>
      <c r="T79" s="7" t="str">
        <f>IF(A79="","",T78+(M79*'Alt Added Brkdn'!I79))</f>
        <v/>
      </c>
      <c r="U79" s="6" t="str">
        <f t="shared" si="21"/>
        <v/>
      </c>
      <c r="V79" s="11" t="str">
        <f>IF(A79="","",V78+(M79*'Alt Added Brkdn'!J79))</f>
        <v/>
      </c>
      <c r="W79" s="6" t="str">
        <f t="shared" si="22"/>
        <v/>
      </c>
      <c r="X79" s="11" t="str">
        <f>IF(A78="","",X78+(M79*'Alt Added Brkdn'!L79))</f>
        <v/>
      </c>
      <c r="Y79" s="6" t="str">
        <f t="shared" si="32"/>
        <v/>
      </c>
      <c r="Z79" s="11" t="str">
        <f>IF(A79="","",Z78+(M79*'Alt Added Brkdn'!L79))</f>
        <v/>
      </c>
      <c r="AA79" s="6" t="str">
        <f t="shared" si="23"/>
        <v/>
      </c>
      <c r="AB79" s="11" t="str">
        <f>IF(A79="","",AB78+(M79*'Alt Added Brkdn'!M79))</f>
        <v/>
      </c>
      <c r="AC79" s="6" t="str">
        <f t="shared" si="24"/>
        <v/>
      </c>
      <c r="AD79" s="11" t="str">
        <f>IF(A79="","",AD78+(M79*'Alt Added Brkdn'!N79))</f>
        <v/>
      </c>
      <c r="AE79" s="6" t="str">
        <f t="shared" si="25"/>
        <v/>
      </c>
      <c r="AF79" s="15" t="str">
        <f t="shared" si="26"/>
        <v/>
      </c>
    </row>
    <row r="80" spans="1:32" x14ac:dyDescent="0.3">
      <c r="A80" t="str">
        <f>'Emission Assumption Summary'!A80</f>
        <v/>
      </c>
      <c r="B80" s="4" t="str">
        <f>IF(A80="","",B79*(1+Assumptions!$B$9))</f>
        <v/>
      </c>
      <c r="C80" s="13" t="str">
        <f>IF(A80="","",C79*(1+Assumptions!$B$19))</f>
        <v/>
      </c>
      <c r="D80" s="11" t="str">
        <f t="shared" si="27"/>
        <v/>
      </c>
      <c r="E80" s="7" t="str">
        <f t="shared" si="17"/>
        <v/>
      </c>
      <c r="F80" s="6" t="str">
        <f t="shared" si="28"/>
        <v/>
      </c>
      <c r="G80" s="11" t="str">
        <f>IF(A80="","",G79*(1+Assumptions!$B$13))</f>
        <v/>
      </c>
      <c r="H80" s="6" t="str">
        <f t="shared" si="29"/>
        <v/>
      </c>
      <c r="I80" s="7" t="str">
        <f t="shared" si="18"/>
        <v/>
      </c>
      <c r="J80" s="11" t="str">
        <f>IF(A80="","",J79*(1+Assumptions!$B$15))</f>
        <v/>
      </c>
      <c r="K80" s="5" t="str">
        <f>IF(A80="","",Assumptions!$B$15)</f>
        <v/>
      </c>
      <c r="L80" s="6" t="str">
        <f t="shared" si="19"/>
        <v/>
      </c>
      <c r="M80" s="14" t="str">
        <f t="shared" si="30"/>
        <v/>
      </c>
      <c r="N80" s="7" t="str">
        <f>IF(A80="","",N79+(M80*'Alt Added Brkdn'!F80))</f>
        <v/>
      </c>
      <c r="O80" s="6" t="str">
        <f t="shared" si="31"/>
        <v/>
      </c>
      <c r="P80" s="7" t="str">
        <f>IF(A80="","",P79+(M80*'Alt Added Brkdn'!G80))</f>
        <v/>
      </c>
      <c r="Q80" s="6" t="str">
        <f t="shared" si="33"/>
        <v/>
      </c>
      <c r="R80" s="7" t="str">
        <f>IF(A80="","",R79+(M80*'Alt Added Brkdn'!H80))</f>
        <v/>
      </c>
      <c r="S80" s="6" t="str">
        <f t="shared" si="20"/>
        <v/>
      </c>
      <c r="T80" s="7" t="str">
        <f>IF(A80="","",T79+(M80*'Alt Added Brkdn'!I80))</f>
        <v/>
      </c>
      <c r="U80" s="6" t="str">
        <f t="shared" si="21"/>
        <v/>
      </c>
      <c r="V80" s="11" t="str">
        <f>IF(A80="","",V79+(M80*'Alt Added Brkdn'!J80))</f>
        <v/>
      </c>
      <c r="W80" s="6" t="str">
        <f t="shared" si="22"/>
        <v/>
      </c>
      <c r="X80" s="11" t="str">
        <f>IF(A79="","",X79+(M80*'Alt Added Brkdn'!L80))</f>
        <v/>
      </c>
      <c r="Y80" s="6" t="str">
        <f t="shared" si="32"/>
        <v/>
      </c>
      <c r="Z80" s="11" t="str">
        <f>IF(A80="","",Z79+(M80*'Alt Added Brkdn'!L80))</f>
        <v/>
      </c>
      <c r="AA80" s="6" t="str">
        <f t="shared" si="23"/>
        <v/>
      </c>
      <c r="AB80" s="11" t="str">
        <f>IF(A80="","",AB79+(M80*'Alt Added Brkdn'!M80))</f>
        <v/>
      </c>
      <c r="AC80" s="6" t="str">
        <f t="shared" si="24"/>
        <v/>
      </c>
      <c r="AD80" s="11" t="str">
        <f>IF(A80="","",AD79+(M80*'Alt Added Brkdn'!N80))</f>
        <v/>
      </c>
      <c r="AE80" s="6" t="str">
        <f t="shared" si="25"/>
        <v/>
      </c>
      <c r="AF80" s="15" t="str">
        <f t="shared" si="26"/>
        <v/>
      </c>
    </row>
    <row r="81" spans="1:32" x14ac:dyDescent="0.3">
      <c r="A81" t="str">
        <f>'Emission Assumption Summary'!A81</f>
        <v/>
      </c>
      <c r="B81" s="4" t="str">
        <f>IF(A81="","",B80*(1+Assumptions!$B$9))</f>
        <v/>
      </c>
      <c r="C81" s="13" t="str">
        <f>IF(A81="","",C80*(1+Assumptions!$B$19))</f>
        <v/>
      </c>
      <c r="D81" s="11" t="str">
        <f t="shared" si="27"/>
        <v/>
      </c>
      <c r="E81" s="7" t="str">
        <f t="shared" si="17"/>
        <v/>
      </c>
      <c r="F81" s="6" t="str">
        <f t="shared" si="28"/>
        <v/>
      </c>
      <c r="G81" s="11" t="str">
        <f>IF(A81="","",G80*(1+Assumptions!$B$13))</f>
        <v/>
      </c>
      <c r="H81" s="6" t="str">
        <f t="shared" si="29"/>
        <v/>
      </c>
      <c r="I81" s="7" t="str">
        <f t="shared" si="18"/>
        <v/>
      </c>
      <c r="J81" s="11" t="str">
        <f>IF(A81="","",J80*(1+Assumptions!$B$15))</f>
        <v/>
      </c>
      <c r="K81" s="5" t="str">
        <f>IF(A81="","",Assumptions!$B$15)</f>
        <v/>
      </c>
      <c r="L81" s="6" t="str">
        <f t="shared" si="19"/>
        <v/>
      </c>
      <c r="M81" s="14" t="str">
        <f t="shared" si="30"/>
        <v/>
      </c>
      <c r="N81" s="7" t="str">
        <f>IF(A81="","",N80+(M81*'Alt Added Brkdn'!F81))</f>
        <v/>
      </c>
      <c r="O81" s="6" t="str">
        <f t="shared" si="31"/>
        <v/>
      </c>
      <c r="P81" s="7" t="str">
        <f>IF(A81="","",P80+(M81*'Alt Added Brkdn'!G81))</f>
        <v/>
      </c>
      <c r="Q81" s="6" t="str">
        <f t="shared" si="33"/>
        <v/>
      </c>
      <c r="R81" s="7" t="str">
        <f>IF(A81="","",R80+(M81*'Alt Added Brkdn'!H81))</f>
        <v/>
      </c>
      <c r="S81" s="6" t="str">
        <f t="shared" si="20"/>
        <v/>
      </c>
      <c r="T81" s="7" t="str">
        <f>IF(A81="","",T80+(M81*'Alt Added Brkdn'!I81))</f>
        <v/>
      </c>
      <c r="U81" s="6" t="str">
        <f t="shared" si="21"/>
        <v/>
      </c>
      <c r="V81" s="11" t="str">
        <f>IF(A81="","",V80+(M81*'Alt Added Brkdn'!J81))</f>
        <v/>
      </c>
      <c r="W81" s="6" t="str">
        <f t="shared" si="22"/>
        <v/>
      </c>
      <c r="X81" s="11" t="str">
        <f>IF(A80="","",X80+(M81*'Alt Added Brkdn'!L81))</f>
        <v/>
      </c>
      <c r="Y81" s="6" t="str">
        <f t="shared" si="32"/>
        <v/>
      </c>
      <c r="Z81" s="11" t="str">
        <f>IF(A81="","",Z80+(M81*'Alt Added Brkdn'!L81))</f>
        <v/>
      </c>
      <c r="AA81" s="6" t="str">
        <f t="shared" si="23"/>
        <v/>
      </c>
      <c r="AB81" s="11" t="str">
        <f>IF(A81="","",AB80+(M81*'Alt Added Brkdn'!M81))</f>
        <v/>
      </c>
      <c r="AC81" s="6" t="str">
        <f t="shared" si="24"/>
        <v/>
      </c>
      <c r="AD81" s="11" t="str">
        <f>IF(A81="","",AD80+(M81*'Alt Added Brkdn'!N81))</f>
        <v/>
      </c>
      <c r="AE81" s="6" t="str">
        <f t="shared" si="25"/>
        <v/>
      </c>
      <c r="AF81" s="15" t="str">
        <f t="shared" si="26"/>
        <v/>
      </c>
    </row>
    <row r="82" spans="1:32" x14ac:dyDescent="0.3">
      <c r="A82" t="str">
        <f>'Emission Assumption Summary'!A82</f>
        <v/>
      </c>
      <c r="B82" s="4" t="str">
        <f>IF(A82="","",B81*(1+Assumptions!$B$9))</f>
        <v/>
      </c>
      <c r="C82" s="13" t="str">
        <f>IF(A82="","",C81*(1+Assumptions!$B$19))</f>
        <v/>
      </c>
      <c r="D82" s="11" t="str">
        <f t="shared" si="27"/>
        <v/>
      </c>
      <c r="E82" s="7" t="str">
        <f t="shared" si="17"/>
        <v/>
      </c>
      <c r="F82" s="6" t="str">
        <f t="shared" si="28"/>
        <v/>
      </c>
      <c r="G82" s="11" t="str">
        <f>IF(A82="","",G81*(1+Assumptions!$B$13))</f>
        <v/>
      </c>
      <c r="H82" s="6" t="str">
        <f t="shared" si="29"/>
        <v/>
      </c>
      <c r="I82" s="7" t="str">
        <f t="shared" si="18"/>
        <v/>
      </c>
      <c r="J82" s="11" t="str">
        <f>IF(A82="","",J81*(1+Assumptions!$B$15))</f>
        <v/>
      </c>
      <c r="K82" s="5" t="str">
        <f>IF(A82="","",Assumptions!$B$15)</f>
        <v/>
      </c>
      <c r="L82" s="6" t="str">
        <f t="shared" si="19"/>
        <v/>
      </c>
      <c r="M82" s="14" t="str">
        <f t="shared" si="30"/>
        <v/>
      </c>
      <c r="N82" s="7" t="str">
        <f>IF(A82="","",N81+(M82*'Alt Added Brkdn'!F82))</f>
        <v/>
      </c>
      <c r="O82" s="6" t="str">
        <f t="shared" si="31"/>
        <v/>
      </c>
      <c r="P82" s="7" t="str">
        <f>IF(A82="","",P81+(M82*'Alt Added Brkdn'!G82))</f>
        <v/>
      </c>
      <c r="Q82" s="6" t="str">
        <f t="shared" si="33"/>
        <v/>
      </c>
      <c r="R82" s="7" t="str">
        <f>IF(A82="","",R81+(M82*'Alt Added Brkdn'!H82))</f>
        <v/>
      </c>
      <c r="S82" s="6" t="str">
        <f t="shared" si="20"/>
        <v/>
      </c>
      <c r="T82" s="7" t="str">
        <f>IF(A82="","",T81+(M82*'Alt Added Brkdn'!I82))</f>
        <v/>
      </c>
      <c r="U82" s="6" t="str">
        <f t="shared" si="21"/>
        <v/>
      </c>
      <c r="V82" s="11" t="str">
        <f>IF(A82="","",V81+(M82*'Alt Added Brkdn'!J82))</f>
        <v/>
      </c>
      <c r="W82" s="6" t="str">
        <f t="shared" si="22"/>
        <v/>
      </c>
      <c r="X82" s="11" t="str">
        <f>IF(A81="","",X81+(M82*'Alt Added Brkdn'!L82))</f>
        <v/>
      </c>
      <c r="Y82" s="6" t="str">
        <f t="shared" si="32"/>
        <v/>
      </c>
      <c r="Z82" s="11" t="str">
        <f>IF(A82="","",Z81+(M82*'Alt Added Brkdn'!L82))</f>
        <v/>
      </c>
      <c r="AA82" s="6" t="str">
        <f t="shared" si="23"/>
        <v/>
      </c>
      <c r="AB82" s="11" t="str">
        <f>IF(A82="","",AB81+(M82*'Alt Added Brkdn'!M82))</f>
        <v/>
      </c>
      <c r="AC82" s="6" t="str">
        <f t="shared" si="24"/>
        <v/>
      </c>
      <c r="AD82" s="11" t="str">
        <f>IF(A82="","",AD81+(M82*'Alt Added Brkdn'!N82))</f>
        <v/>
      </c>
      <c r="AE82" s="6" t="str">
        <f t="shared" si="25"/>
        <v/>
      </c>
      <c r="AF82" s="15" t="str">
        <f t="shared" si="26"/>
        <v/>
      </c>
    </row>
    <row r="83" spans="1:32" x14ac:dyDescent="0.3">
      <c r="A83" t="str">
        <f>'Emission Assumption Summary'!A83</f>
        <v/>
      </c>
      <c r="B83" s="4" t="str">
        <f>IF(A83="","",B82*(1+Assumptions!$B$9))</f>
        <v/>
      </c>
      <c r="C83" s="13" t="str">
        <f>IF(A83="","",C82*(1+Assumptions!$B$19))</f>
        <v/>
      </c>
      <c r="D83" s="11" t="str">
        <f t="shared" si="27"/>
        <v/>
      </c>
      <c r="E83" s="7" t="str">
        <f t="shared" si="17"/>
        <v/>
      </c>
      <c r="F83" s="6" t="str">
        <f t="shared" si="28"/>
        <v/>
      </c>
      <c r="G83" s="11" t="str">
        <f>IF(A83="","",G82*(1+Assumptions!$B$13))</f>
        <v/>
      </c>
      <c r="H83" s="6" t="str">
        <f t="shared" si="29"/>
        <v/>
      </c>
      <c r="I83" s="7" t="str">
        <f t="shared" si="18"/>
        <v/>
      </c>
      <c r="J83" s="11" t="str">
        <f>IF(A83="","",J82*(1+Assumptions!$B$15))</f>
        <v/>
      </c>
      <c r="K83" s="5" t="str">
        <f>IF(A83="","",Assumptions!$B$15)</f>
        <v/>
      </c>
      <c r="L83" s="6" t="str">
        <f t="shared" si="19"/>
        <v/>
      </c>
      <c r="M83" s="14" t="str">
        <f t="shared" si="30"/>
        <v/>
      </c>
      <c r="N83" s="7" t="str">
        <f>IF(A83="","",N82+(M83*'Alt Added Brkdn'!F83))</f>
        <v/>
      </c>
      <c r="O83" s="6" t="str">
        <f t="shared" si="31"/>
        <v/>
      </c>
      <c r="P83" s="7" t="str">
        <f>IF(A83="","",P82+(M83*'Alt Added Brkdn'!G83))</f>
        <v/>
      </c>
      <c r="Q83" s="6" t="str">
        <f t="shared" si="33"/>
        <v/>
      </c>
      <c r="R83" s="7" t="str">
        <f>IF(A83="","",R82+(M83*'Alt Added Brkdn'!H83))</f>
        <v/>
      </c>
      <c r="S83" s="6" t="str">
        <f t="shared" si="20"/>
        <v/>
      </c>
      <c r="T83" s="7" t="str">
        <f>IF(A83="","",T82+(M83*'Alt Added Brkdn'!I83))</f>
        <v/>
      </c>
      <c r="U83" s="6" t="str">
        <f t="shared" si="21"/>
        <v/>
      </c>
      <c r="V83" s="11" t="str">
        <f>IF(A83="","",V82+(M83*'Alt Added Brkdn'!J83))</f>
        <v/>
      </c>
      <c r="W83" s="6" t="str">
        <f t="shared" si="22"/>
        <v/>
      </c>
      <c r="X83" s="11" t="str">
        <f>IF(A82="","",X82+(M83*'Alt Added Brkdn'!L83))</f>
        <v/>
      </c>
      <c r="Y83" s="6" t="str">
        <f t="shared" si="32"/>
        <v/>
      </c>
      <c r="Z83" s="11" t="str">
        <f>IF(A83="","",Z82+(M83*'Alt Added Brkdn'!L83))</f>
        <v/>
      </c>
      <c r="AA83" s="6" t="str">
        <f t="shared" si="23"/>
        <v/>
      </c>
      <c r="AB83" s="11" t="str">
        <f>IF(A83="","",AB82+(M83*'Alt Added Brkdn'!M83))</f>
        <v/>
      </c>
      <c r="AC83" s="6" t="str">
        <f t="shared" si="24"/>
        <v/>
      </c>
      <c r="AD83" s="11" t="str">
        <f>IF(A83="","",AD82+(M83*'Alt Added Brkdn'!N83))</f>
        <v/>
      </c>
      <c r="AE83" s="6" t="str">
        <f t="shared" si="25"/>
        <v/>
      </c>
      <c r="AF83" s="15" t="str">
        <f t="shared" si="26"/>
        <v/>
      </c>
    </row>
    <row r="84" spans="1:32" x14ac:dyDescent="0.3">
      <c r="A84" t="str">
        <f>'Emission Assumption Summary'!A84</f>
        <v/>
      </c>
      <c r="B84" s="4" t="str">
        <f>IF(A84="","",B83*(1+Assumptions!$B$9))</f>
        <v/>
      </c>
      <c r="C84" s="13" t="str">
        <f>IF(A84="","",C83*(1+Assumptions!$B$19))</f>
        <v/>
      </c>
      <c r="D84" s="11" t="str">
        <f t="shared" si="27"/>
        <v/>
      </c>
      <c r="E84" s="7" t="str">
        <f t="shared" si="17"/>
        <v/>
      </c>
      <c r="F84" s="6" t="str">
        <f t="shared" si="28"/>
        <v/>
      </c>
      <c r="G84" s="11" t="str">
        <f>IF(A84="","",G83*(1+Assumptions!$B$13))</f>
        <v/>
      </c>
      <c r="H84" s="6" t="str">
        <f t="shared" si="29"/>
        <v/>
      </c>
      <c r="I84" s="7" t="str">
        <f t="shared" si="18"/>
        <v/>
      </c>
      <c r="J84" s="11" t="str">
        <f>IF(A84="","",J83*(1+Assumptions!$B$15))</f>
        <v/>
      </c>
      <c r="K84" s="5" t="str">
        <f>IF(A84="","",Assumptions!$B$15)</f>
        <v/>
      </c>
      <c r="L84" s="6" t="str">
        <f t="shared" si="19"/>
        <v/>
      </c>
      <c r="M84" s="14" t="str">
        <f t="shared" si="30"/>
        <v/>
      </c>
      <c r="N84" s="7" t="str">
        <f>IF(A84="","",N83+(M84*'Alt Added Brkdn'!F84))</f>
        <v/>
      </c>
      <c r="O84" s="6" t="str">
        <f t="shared" si="31"/>
        <v/>
      </c>
      <c r="P84" s="7" t="str">
        <f>IF(A84="","",P83+(M84*'Alt Added Brkdn'!G84))</f>
        <v/>
      </c>
      <c r="Q84" s="6" t="str">
        <f t="shared" si="33"/>
        <v/>
      </c>
      <c r="R84" s="7" t="str">
        <f>IF(A84="","",R83+(M84*'Alt Added Brkdn'!H84))</f>
        <v/>
      </c>
      <c r="S84" s="6" t="str">
        <f t="shared" si="20"/>
        <v/>
      </c>
      <c r="T84" s="7" t="str">
        <f>IF(A84="","",T83+(M84*'Alt Added Brkdn'!I84))</f>
        <v/>
      </c>
      <c r="U84" s="6" t="str">
        <f t="shared" si="21"/>
        <v/>
      </c>
      <c r="V84" s="11" t="str">
        <f>IF(A84="","",V83+(M84*'Alt Added Brkdn'!J84))</f>
        <v/>
      </c>
      <c r="W84" s="6" t="str">
        <f t="shared" si="22"/>
        <v/>
      </c>
      <c r="X84" s="11" t="str">
        <f>IF(A83="","",X83+(M84*'Alt Added Brkdn'!L84))</f>
        <v/>
      </c>
      <c r="Y84" s="6" t="str">
        <f t="shared" si="32"/>
        <v/>
      </c>
      <c r="Z84" s="11" t="str">
        <f>IF(A84="","",Z83+(M84*'Alt Added Brkdn'!L84))</f>
        <v/>
      </c>
      <c r="AA84" s="6" t="str">
        <f t="shared" si="23"/>
        <v/>
      </c>
      <c r="AB84" s="11" t="str">
        <f>IF(A84="","",AB83+(M84*'Alt Added Brkdn'!M84))</f>
        <v/>
      </c>
      <c r="AC84" s="6" t="str">
        <f t="shared" si="24"/>
        <v/>
      </c>
      <c r="AD84" s="11" t="str">
        <f>IF(A84="","",AD83+(M84*'Alt Added Brkdn'!N84))</f>
        <v/>
      </c>
      <c r="AE84" s="6" t="str">
        <f t="shared" si="25"/>
        <v/>
      </c>
      <c r="AF84" s="15" t="str">
        <f t="shared" si="26"/>
        <v/>
      </c>
    </row>
    <row r="85" spans="1:32" x14ac:dyDescent="0.3">
      <c r="A85" t="str">
        <f>'Emission Assumption Summary'!A85</f>
        <v/>
      </c>
      <c r="B85" s="4" t="str">
        <f>IF(A85="","",B84*(1+Assumptions!$B$9))</f>
        <v/>
      </c>
      <c r="C85" s="13" t="str">
        <f>IF(A85="","",C84*(1+Assumptions!$B$19))</f>
        <v/>
      </c>
      <c r="D85" s="11" t="str">
        <f t="shared" si="27"/>
        <v/>
      </c>
      <c r="E85" s="7" t="str">
        <f t="shared" si="17"/>
        <v/>
      </c>
      <c r="F85" s="6" t="str">
        <f t="shared" si="28"/>
        <v/>
      </c>
      <c r="G85" s="11" t="str">
        <f>IF(A85="","",G84*(1+Assumptions!$B$13))</f>
        <v/>
      </c>
      <c r="H85" s="6" t="str">
        <f t="shared" si="29"/>
        <v/>
      </c>
      <c r="I85" s="7" t="str">
        <f t="shared" si="18"/>
        <v/>
      </c>
      <c r="J85" s="11" t="str">
        <f>IF(A85="","",J84*(1+Assumptions!$B$15))</f>
        <v/>
      </c>
      <c r="K85" s="5" t="str">
        <f>IF(A85="","",Assumptions!$B$15)</f>
        <v/>
      </c>
      <c r="L85" s="6" t="str">
        <f t="shared" si="19"/>
        <v/>
      </c>
      <c r="M85" s="14" t="str">
        <f t="shared" si="30"/>
        <v/>
      </c>
      <c r="N85" s="7" t="str">
        <f>IF(A85="","",N84+(M85*'Alt Added Brkdn'!F85))</f>
        <v/>
      </c>
      <c r="O85" s="6" t="str">
        <f t="shared" si="31"/>
        <v/>
      </c>
      <c r="P85" s="7" t="str">
        <f>IF(A85="","",P84+(M85*'Alt Added Brkdn'!G85))</f>
        <v/>
      </c>
      <c r="Q85" s="6" t="str">
        <f t="shared" si="33"/>
        <v/>
      </c>
      <c r="R85" s="7" t="str">
        <f>IF(A85="","",R84+(M85*'Alt Added Brkdn'!H85))</f>
        <v/>
      </c>
      <c r="S85" s="6" t="str">
        <f t="shared" si="20"/>
        <v/>
      </c>
      <c r="T85" s="7" t="str">
        <f>IF(A85="","",T84+(M85*'Alt Added Brkdn'!I85))</f>
        <v/>
      </c>
      <c r="U85" s="6" t="str">
        <f t="shared" si="21"/>
        <v/>
      </c>
      <c r="V85" s="11" t="str">
        <f>IF(A85="","",V84+(M85*'Alt Added Brkdn'!J85))</f>
        <v/>
      </c>
      <c r="W85" s="6" t="str">
        <f t="shared" si="22"/>
        <v/>
      </c>
      <c r="X85" s="11" t="str">
        <f>IF(A84="","",X84+(M85*'Alt Added Brkdn'!L85))</f>
        <v/>
      </c>
      <c r="Y85" s="6" t="str">
        <f t="shared" si="32"/>
        <v/>
      </c>
      <c r="Z85" s="11" t="str">
        <f>IF(A85="","",Z84+(M85*'Alt Added Brkdn'!L85))</f>
        <v/>
      </c>
      <c r="AA85" s="6" t="str">
        <f t="shared" si="23"/>
        <v/>
      </c>
      <c r="AB85" s="11" t="str">
        <f>IF(A85="","",AB84+(M85*'Alt Added Brkdn'!M85))</f>
        <v/>
      </c>
      <c r="AC85" s="6" t="str">
        <f t="shared" si="24"/>
        <v/>
      </c>
      <c r="AD85" s="11" t="str">
        <f>IF(A85="","",AD84+(M85*'Alt Added Brkdn'!N85))</f>
        <v/>
      </c>
      <c r="AE85" s="6" t="str">
        <f t="shared" si="25"/>
        <v/>
      </c>
      <c r="AF85" s="15" t="str">
        <f t="shared" si="26"/>
        <v/>
      </c>
    </row>
    <row r="86" spans="1:32" x14ac:dyDescent="0.3">
      <c r="A86" t="str">
        <f>'Emission Assumption Summary'!A86</f>
        <v/>
      </c>
      <c r="B86" s="4" t="str">
        <f>IF(A86="","",B85*(1+Assumptions!$B$9))</f>
        <v/>
      </c>
      <c r="C86" s="13" t="str">
        <f>IF(A86="","",C85*(1+Assumptions!$B$19))</f>
        <v/>
      </c>
      <c r="D86" s="11" t="str">
        <f t="shared" si="27"/>
        <v/>
      </c>
      <c r="E86" s="7" t="str">
        <f t="shared" si="17"/>
        <v/>
      </c>
      <c r="F86" s="6" t="str">
        <f t="shared" si="28"/>
        <v/>
      </c>
      <c r="G86" s="11" t="str">
        <f>IF(A86="","",G85*(1+Assumptions!$B$13))</f>
        <v/>
      </c>
      <c r="H86" s="6" t="str">
        <f t="shared" si="29"/>
        <v/>
      </c>
      <c r="I86" s="7" t="str">
        <f t="shared" si="18"/>
        <v/>
      </c>
      <c r="J86" s="11" t="str">
        <f>IF(A86="","",J85*(1+Assumptions!$B$15))</f>
        <v/>
      </c>
      <c r="K86" s="5" t="str">
        <f>IF(A86="","",Assumptions!$B$15)</f>
        <v/>
      </c>
      <c r="L86" s="6" t="str">
        <f t="shared" si="19"/>
        <v/>
      </c>
      <c r="M86" s="14" t="str">
        <f t="shared" si="30"/>
        <v/>
      </c>
      <c r="N86" s="7" t="str">
        <f>IF(A86="","",N85+(M86*'Alt Added Brkdn'!F86))</f>
        <v/>
      </c>
      <c r="O86" s="6" t="str">
        <f t="shared" si="31"/>
        <v/>
      </c>
      <c r="P86" s="7" t="str">
        <f>IF(A86="","",P85+(M86*'Alt Added Brkdn'!G86))</f>
        <v/>
      </c>
      <c r="Q86" s="6" t="str">
        <f t="shared" si="33"/>
        <v/>
      </c>
      <c r="R86" s="7" t="str">
        <f>IF(A86="","",R85+(M86*'Alt Added Brkdn'!H86))</f>
        <v/>
      </c>
      <c r="S86" s="6" t="str">
        <f t="shared" si="20"/>
        <v/>
      </c>
      <c r="T86" s="7" t="str">
        <f>IF(A86="","",T85+(M86*'Alt Added Brkdn'!I86))</f>
        <v/>
      </c>
      <c r="U86" s="6" t="str">
        <f t="shared" si="21"/>
        <v/>
      </c>
      <c r="V86" s="11" t="str">
        <f>IF(A86="","",V85+(M86*'Alt Added Brkdn'!J86))</f>
        <v/>
      </c>
      <c r="W86" s="6" t="str">
        <f t="shared" si="22"/>
        <v/>
      </c>
      <c r="X86" s="11" t="str">
        <f>IF(A85="","",X85+(M86*'Alt Added Brkdn'!L86))</f>
        <v/>
      </c>
      <c r="Y86" s="6" t="str">
        <f t="shared" si="32"/>
        <v/>
      </c>
      <c r="Z86" s="11" t="str">
        <f>IF(A86="","",Z85+(M86*'Alt Added Brkdn'!L86))</f>
        <v/>
      </c>
      <c r="AA86" s="6" t="str">
        <f t="shared" si="23"/>
        <v/>
      </c>
      <c r="AB86" s="11" t="str">
        <f>IF(A86="","",AB85+(M86*'Alt Added Brkdn'!M86))</f>
        <v/>
      </c>
      <c r="AC86" s="6" t="str">
        <f t="shared" si="24"/>
        <v/>
      </c>
      <c r="AD86" s="11" t="str">
        <f>IF(A86="","",AD85+(M86*'Alt Added Brkdn'!N86))</f>
        <v/>
      </c>
      <c r="AE86" s="6" t="str">
        <f t="shared" si="25"/>
        <v/>
      </c>
      <c r="AF86" s="15" t="str">
        <f t="shared" si="26"/>
        <v/>
      </c>
    </row>
    <row r="87" spans="1:32" x14ac:dyDescent="0.3">
      <c r="A87" t="str">
        <f>'Emission Assumption Summary'!A87</f>
        <v/>
      </c>
      <c r="B87" s="4" t="str">
        <f>IF(A87="","",B86*(1+Assumptions!$B$9))</f>
        <v/>
      </c>
      <c r="C87" s="13" t="str">
        <f>IF(A87="","",C86*(1+Assumptions!$B$19))</f>
        <v/>
      </c>
      <c r="D87" s="11" t="str">
        <f t="shared" si="27"/>
        <v/>
      </c>
      <c r="E87" s="7" t="str">
        <f t="shared" si="17"/>
        <v/>
      </c>
      <c r="F87" s="6" t="str">
        <f t="shared" si="28"/>
        <v/>
      </c>
      <c r="G87" s="11" t="str">
        <f>IF(A87="","",G86*(1+Assumptions!$B$13))</f>
        <v/>
      </c>
      <c r="H87" s="6" t="str">
        <f t="shared" si="29"/>
        <v/>
      </c>
      <c r="I87" s="7" t="str">
        <f t="shared" si="18"/>
        <v/>
      </c>
      <c r="J87" s="11" t="str">
        <f>IF(A87="","",J86*(1+Assumptions!$B$15))</f>
        <v/>
      </c>
      <c r="K87" s="5" t="str">
        <f>IF(A87="","",Assumptions!$B$15)</f>
        <v/>
      </c>
      <c r="L87" s="6" t="str">
        <f t="shared" si="19"/>
        <v/>
      </c>
      <c r="M87" s="14" t="str">
        <f t="shared" si="30"/>
        <v/>
      </c>
      <c r="N87" s="7" t="str">
        <f>IF(A87="","",N86+(M87*'Alt Added Brkdn'!F87))</f>
        <v/>
      </c>
      <c r="O87" s="6" t="str">
        <f t="shared" si="31"/>
        <v/>
      </c>
      <c r="P87" s="7" t="str">
        <f>IF(A87="","",P86+(M87*'Alt Added Brkdn'!G87))</f>
        <v/>
      </c>
      <c r="Q87" s="6" t="str">
        <f t="shared" si="33"/>
        <v/>
      </c>
      <c r="R87" s="7" t="str">
        <f>IF(A87="","",R86+(M87*'Alt Added Brkdn'!H87))</f>
        <v/>
      </c>
      <c r="S87" s="6" t="str">
        <f t="shared" si="20"/>
        <v/>
      </c>
      <c r="T87" s="7" t="str">
        <f>IF(A87="","",T86+(M87*'Alt Added Brkdn'!I87))</f>
        <v/>
      </c>
      <c r="U87" s="6" t="str">
        <f t="shared" si="21"/>
        <v/>
      </c>
      <c r="V87" s="11" t="str">
        <f>IF(A87="","",V86+(M87*'Alt Added Brkdn'!J87))</f>
        <v/>
      </c>
      <c r="W87" s="6" t="str">
        <f t="shared" si="22"/>
        <v/>
      </c>
      <c r="X87" s="11" t="str">
        <f>IF(A86="","",X86+(M87*'Alt Added Brkdn'!L87))</f>
        <v/>
      </c>
      <c r="Y87" s="6" t="str">
        <f t="shared" si="32"/>
        <v/>
      </c>
      <c r="Z87" s="11" t="str">
        <f>IF(A87="","",Z86+(M87*'Alt Added Brkdn'!L87))</f>
        <v/>
      </c>
      <c r="AA87" s="6" t="str">
        <f t="shared" si="23"/>
        <v/>
      </c>
      <c r="AB87" s="11" t="str">
        <f>IF(A87="","",AB86+(M87*'Alt Added Brkdn'!M87))</f>
        <v/>
      </c>
      <c r="AC87" s="6" t="str">
        <f t="shared" si="24"/>
        <v/>
      </c>
      <c r="AD87" s="11" t="str">
        <f>IF(A87="","",AD86+(M87*'Alt Added Brkdn'!N87))</f>
        <v/>
      </c>
      <c r="AE87" s="6" t="str">
        <f t="shared" si="25"/>
        <v/>
      </c>
      <c r="AF87" s="15" t="str">
        <f t="shared" si="26"/>
        <v/>
      </c>
    </row>
    <row r="88" spans="1:32" x14ac:dyDescent="0.3">
      <c r="A88" t="str">
        <f>'Emission Assumption Summary'!A88</f>
        <v/>
      </c>
      <c r="B88" s="4" t="str">
        <f>IF(A88="","",B87*(1+Assumptions!$B$9))</f>
        <v/>
      </c>
      <c r="C88" s="13" t="str">
        <f>IF(A88="","",C87*(1+Assumptions!$B$19))</f>
        <v/>
      </c>
      <c r="D88" s="11" t="str">
        <f t="shared" si="27"/>
        <v/>
      </c>
      <c r="E88" s="7" t="str">
        <f t="shared" si="17"/>
        <v/>
      </c>
      <c r="F88" s="6" t="str">
        <f t="shared" si="28"/>
        <v/>
      </c>
      <c r="G88" s="11" t="str">
        <f>IF(A88="","",G87*(1+Assumptions!$B$13))</f>
        <v/>
      </c>
      <c r="H88" s="6" t="str">
        <f t="shared" si="29"/>
        <v/>
      </c>
      <c r="I88" s="7" t="str">
        <f t="shared" si="18"/>
        <v/>
      </c>
      <c r="J88" s="11" t="str">
        <f>IF(A88="","",J87*(1+Assumptions!$B$15))</f>
        <v/>
      </c>
      <c r="K88" s="5" t="str">
        <f>IF(A88="","",Assumptions!$B$15)</f>
        <v/>
      </c>
      <c r="L88" s="6" t="str">
        <f t="shared" si="19"/>
        <v/>
      </c>
      <c r="M88" s="14" t="str">
        <f t="shared" si="30"/>
        <v/>
      </c>
      <c r="N88" s="7" t="str">
        <f>IF(A88="","",N87+(M88*'Alt Added Brkdn'!F88))</f>
        <v/>
      </c>
      <c r="O88" s="6" t="str">
        <f t="shared" si="31"/>
        <v/>
      </c>
      <c r="P88" s="7" t="str">
        <f>IF(A88="","",P87+(M88*'Alt Added Brkdn'!G88))</f>
        <v/>
      </c>
      <c r="Q88" s="6" t="str">
        <f t="shared" si="33"/>
        <v/>
      </c>
      <c r="R88" s="7" t="str">
        <f>IF(A88="","",R87+(M88*'Alt Added Brkdn'!H88))</f>
        <v/>
      </c>
      <c r="S88" s="6" t="str">
        <f t="shared" si="20"/>
        <v/>
      </c>
      <c r="T88" s="7" t="str">
        <f>IF(A88="","",T87+(M88*'Alt Added Brkdn'!I88))</f>
        <v/>
      </c>
      <c r="U88" s="6" t="str">
        <f t="shared" si="21"/>
        <v/>
      </c>
      <c r="V88" s="11" t="str">
        <f>IF(A88="","",V87+(M88*'Alt Added Brkdn'!J88))</f>
        <v/>
      </c>
      <c r="W88" s="6" t="str">
        <f t="shared" si="22"/>
        <v/>
      </c>
      <c r="X88" s="11" t="str">
        <f>IF(A87="","",X87+(M88*'Alt Added Brkdn'!L88))</f>
        <v/>
      </c>
      <c r="Y88" s="6" t="str">
        <f t="shared" si="32"/>
        <v/>
      </c>
      <c r="Z88" s="11" t="str">
        <f>IF(A88="","",Z87+(M88*'Alt Added Brkdn'!L88))</f>
        <v/>
      </c>
      <c r="AA88" s="6" t="str">
        <f t="shared" si="23"/>
        <v/>
      </c>
      <c r="AB88" s="11" t="str">
        <f>IF(A88="","",AB87+(M88*'Alt Added Brkdn'!M88))</f>
        <v/>
      </c>
      <c r="AC88" s="6" t="str">
        <f t="shared" si="24"/>
        <v/>
      </c>
      <c r="AD88" s="11" t="str">
        <f>IF(A88="","",AD87+(M88*'Alt Added Brkdn'!N88))</f>
        <v/>
      </c>
      <c r="AE88" s="6" t="str">
        <f t="shared" si="25"/>
        <v/>
      </c>
      <c r="AF88" s="15" t="str">
        <f t="shared" si="26"/>
        <v/>
      </c>
    </row>
    <row r="89" spans="1:32" x14ac:dyDescent="0.3">
      <c r="A89" t="str">
        <f>'Emission Assumption Summary'!A89</f>
        <v/>
      </c>
      <c r="B89" s="4" t="str">
        <f>IF(A89="","",B88*(1+Assumptions!$B$9))</f>
        <v/>
      </c>
      <c r="C89" s="13" t="str">
        <f>IF(A89="","",C88*(1+Assumptions!$B$19))</f>
        <v/>
      </c>
      <c r="D89" s="11" t="str">
        <f t="shared" si="27"/>
        <v/>
      </c>
      <c r="E89" s="7" t="str">
        <f t="shared" si="17"/>
        <v/>
      </c>
      <c r="F89" s="6" t="str">
        <f t="shared" si="28"/>
        <v/>
      </c>
      <c r="G89" s="11" t="str">
        <f>IF(A89="","",G88*(1+Assumptions!$B$13))</f>
        <v/>
      </c>
      <c r="H89" s="6" t="str">
        <f t="shared" si="29"/>
        <v/>
      </c>
      <c r="I89" s="7" t="str">
        <f t="shared" si="18"/>
        <v/>
      </c>
      <c r="J89" s="11" t="str">
        <f>IF(A89="","",J88*(1+Assumptions!$B$15))</f>
        <v/>
      </c>
      <c r="K89" s="5" t="str">
        <f>IF(A89="","",Assumptions!$B$15)</f>
        <v/>
      </c>
      <c r="L89" s="6" t="str">
        <f t="shared" si="19"/>
        <v/>
      </c>
      <c r="M89" s="14" t="str">
        <f t="shared" si="30"/>
        <v/>
      </c>
      <c r="N89" s="7" t="str">
        <f>IF(A89="","",N88+(M89*'Alt Added Brkdn'!F89))</f>
        <v/>
      </c>
      <c r="O89" s="6" t="str">
        <f t="shared" si="31"/>
        <v/>
      </c>
      <c r="P89" s="7" t="str">
        <f>IF(A89="","",P88+(M89*'Alt Added Brkdn'!G89))</f>
        <v/>
      </c>
      <c r="Q89" s="6" t="str">
        <f t="shared" si="33"/>
        <v/>
      </c>
      <c r="R89" s="7" t="str">
        <f>IF(A89="","",R88+(M89*'Alt Added Brkdn'!H89))</f>
        <v/>
      </c>
      <c r="S89" s="6" t="str">
        <f t="shared" si="20"/>
        <v/>
      </c>
      <c r="T89" s="7" t="str">
        <f>IF(A89="","",T88+(M89*'Alt Added Brkdn'!I89))</f>
        <v/>
      </c>
      <c r="U89" s="6" t="str">
        <f t="shared" si="21"/>
        <v/>
      </c>
      <c r="V89" s="11" t="str">
        <f>IF(A89="","",V88+(M89*'Alt Added Brkdn'!J89))</f>
        <v/>
      </c>
      <c r="W89" s="6" t="str">
        <f t="shared" si="22"/>
        <v/>
      </c>
      <c r="X89" s="11" t="str">
        <f>IF(A88="","",X88+(M89*'Alt Added Brkdn'!L89))</f>
        <v/>
      </c>
      <c r="Y89" s="6" t="str">
        <f t="shared" si="32"/>
        <v/>
      </c>
      <c r="Z89" s="11" t="str">
        <f>IF(A89="","",Z88+(M89*'Alt Added Brkdn'!L89))</f>
        <v/>
      </c>
      <c r="AA89" s="6" t="str">
        <f t="shared" si="23"/>
        <v/>
      </c>
      <c r="AB89" s="11" t="str">
        <f>IF(A89="","",AB88+(M89*'Alt Added Brkdn'!M89))</f>
        <v/>
      </c>
      <c r="AC89" s="6" t="str">
        <f t="shared" si="24"/>
        <v/>
      </c>
      <c r="AD89" s="11" t="str">
        <f>IF(A89="","",AD88+(M89*'Alt Added Brkdn'!N89))</f>
        <v/>
      </c>
      <c r="AE89" s="6" t="str">
        <f t="shared" si="25"/>
        <v/>
      </c>
      <c r="AF89" s="15" t="str">
        <f t="shared" si="26"/>
        <v/>
      </c>
    </row>
    <row r="90" spans="1:32" x14ac:dyDescent="0.3">
      <c r="A90" t="str">
        <f>'Emission Assumption Summary'!A90</f>
        <v/>
      </c>
      <c r="B90" s="4" t="str">
        <f>IF(A90="","",B89*(1+Assumptions!$B$9))</f>
        <v/>
      </c>
      <c r="C90" s="13" t="str">
        <f>IF(A90="","",C89*(1+Assumptions!$B$19))</f>
        <v/>
      </c>
      <c r="D90" s="11" t="str">
        <f t="shared" si="27"/>
        <v/>
      </c>
      <c r="E90" s="7" t="str">
        <f t="shared" si="17"/>
        <v/>
      </c>
      <c r="F90" s="6" t="str">
        <f t="shared" si="28"/>
        <v/>
      </c>
      <c r="G90" s="11" t="str">
        <f>IF(A90="","",G89*(1+Assumptions!$B$13))</f>
        <v/>
      </c>
      <c r="H90" s="6" t="str">
        <f t="shared" si="29"/>
        <v/>
      </c>
      <c r="I90" s="7" t="str">
        <f t="shared" si="18"/>
        <v/>
      </c>
      <c r="J90" s="11" t="str">
        <f>IF(A90="","",J89*(1+Assumptions!$B$15))</f>
        <v/>
      </c>
      <c r="K90" s="5" t="str">
        <f>IF(A90="","",Assumptions!$B$15)</f>
        <v/>
      </c>
      <c r="L90" s="6" t="str">
        <f t="shared" si="19"/>
        <v/>
      </c>
      <c r="M90" s="14" t="str">
        <f t="shared" si="30"/>
        <v/>
      </c>
      <c r="N90" s="7" t="str">
        <f>IF(A90="","",N89+(M90*'Alt Added Brkdn'!F90))</f>
        <v/>
      </c>
      <c r="O90" s="6" t="str">
        <f t="shared" si="31"/>
        <v/>
      </c>
      <c r="P90" s="7" t="str">
        <f>IF(A90="","",P89+(M90*'Alt Added Brkdn'!G90))</f>
        <v/>
      </c>
      <c r="Q90" s="6" t="str">
        <f t="shared" si="33"/>
        <v/>
      </c>
      <c r="R90" s="7" t="str">
        <f>IF(A90="","",R89+(M90*'Alt Added Brkdn'!H90))</f>
        <v/>
      </c>
      <c r="S90" s="6" t="str">
        <f t="shared" si="20"/>
        <v/>
      </c>
      <c r="T90" s="7" t="str">
        <f>IF(A90="","",T89+(M90*'Alt Added Brkdn'!I90))</f>
        <v/>
      </c>
      <c r="U90" s="6" t="str">
        <f t="shared" si="21"/>
        <v/>
      </c>
      <c r="V90" s="11" t="str">
        <f>IF(A90="","",V89+(M90*'Alt Added Brkdn'!J90))</f>
        <v/>
      </c>
      <c r="W90" s="6" t="str">
        <f t="shared" si="22"/>
        <v/>
      </c>
      <c r="X90" s="11" t="str">
        <f>IF(A89="","",X89+(M90*'Alt Added Brkdn'!L90))</f>
        <v/>
      </c>
      <c r="Y90" s="6" t="str">
        <f t="shared" si="32"/>
        <v/>
      </c>
      <c r="Z90" s="11" t="str">
        <f>IF(A90="","",Z89+(M90*'Alt Added Brkdn'!L90))</f>
        <v/>
      </c>
      <c r="AA90" s="6" t="str">
        <f t="shared" si="23"/>
        <v/>
      </c>
      <c r="AB90" s="11" t="str">
        <f>IF(A90="","",AB89+(M90*'Alt Added Brkdn'!M90))</f>
        <v/>
      </c>
      <c r="AC90" s="6" t="str">
        <f t="shared" si="24"/>
        <v/>
      </c>
      <c r="AD90" s="11" t="str">
        <f>IF(A90="","",AD89+(M90*'Alt Added Brkdn'!N90))</f>
        <v/>
      </c>
      <c r="AE90" s="6" t="str">
        <f t="shared" si="25"/>
        <v/>
      </c>
      <c r="AF90" s="15" t="str">
        <f t="shared" si="26"/>
        <v/>
      </c>
    </row>
    <row r="91" spans="1:32" x14ac:dyDescent="0.3">
      <c r="A91" t="str">
        <f>'Emission Assumption Summary'!A91</f>
        <v/>
      </c>
      <c r="B91" s="4" t="str">
        <f>IF(A91="","",B90*(1+Assumptions!$B$9))</f>
        <v/>
      </c>
      <c r="C91" s="13" t="str">
        <f>IF(A91="","",C90*(1+Assumptions!$B$19))</f>
        <v/>
      </c>
      <c r="D91" s="11" t="str">
        <f t="shared" si="27"/>
        <v/>
      </c>
      <c r="E91" s="7" t="str">
        <f t="shared" si="17"/>
        <v/>
      </c>
      <c r="F91" s="6" t="str">
        <f t="shared" si="28"/>
        <v/>
      </c>
      <c r="G91" s="11" t="str">
        <f>IF(A91="","",G90*(1+Assumptions!$B$13))</f>
        <v/>
      </c>
      <c r="H91" s="6" t="str">
        <f t="shared" si="29"/>
        <v/>
      </c>
      <c r="I91" s="7" t="str">
        <f t="shared" si="18"/>
        <v/>
      </c>
      <c r="J91" s="11" t="str">
        <f>IF(A91="","",J90*(1+Assumptions!$B$15))</f>
        <v/>
      </c>
      <c r="K91" s="5" t="str">
        <f>IF(A91="","",Assumptions!$B$15)</f>
        <v/>
      </c>
      <c r="L91" s="6" t="str">
        <f t="shared" si="19"/>
        <v/>
      </c>
      <c r="M91" s="14" t="str">
        <f t="shared" si="30"/>
        <v/>
      </c>
      <c r="N91" s="7" t="str">
        <f>IF(A91="","",N90+(M91*'Alt Added Brkdn'!F91))</f>
        <v/>
      </c>
      <c r="O91" s="6" t="str">
        <f t="shared" si="31"/>
        <v/>
      </c>
      <c r="P91" s="7" t="str">
        <f>IF(A91="","",P90+(M91*'Alt Added Brkdn'!G91))</f>
        <v/>
      </c>
      <c r="Q91" s="6" t="str">
        <f t="shared" si="33"/>
        <v/>
      </c>
      <c r="R91" s="7" t="str">
        <f>IF(A91="","",R90+(M91*'Alt Added Brkdn'!H91))</f>
        <v/>
      </c>
      <c r="S91" s="6" t="str">
        <f t="shared" si="20"/>
        <v/>
      </c>
      <c r="T91" s="7" t="str">
        <f>IF(A91="","",T90+(M91*'Alt Added Brkdn'!I91))</f>
        <v/>
      </c>
      <c r="U91" s="6" t="str">
        <f t="shared" si="21"/>
        <v/>
      </c>
      <c r="V91" s="11" t="str">
        <f>IF(A91="","",V90+(M91*'Alt Added Brkdn'!J91))</f>
        <v/>
      </c>
      <c r="W91" s="6" t="str">
        <f t="shared" si="22"/>
        <v/>
      </c>
      <c r="X91" s="11" t="str">
        <f>IF(A90="","",X90+(M91*'Alt Added Brkdn'!L91))</f>
        <v/>
      </c>
      <c r="Y91" s="6" t="str">
        <f t="shared" si="32"/>
        <v/>
      </c>
      <c r="Z91" s="11" t="str">
        <f>IF(A91="","",Z90+(M91*'Alt Added Brkdn'!L91))</f>
        <v/>
      </c>
      <c r="AA91" s="6" t="str">
        <f t="shared" si="23"/>
        <v/>
      </c>
      <c r="AB91" s="11" t="str">
        <f>IF(A91="","",AB90+(M91*'Alt Added Brkdn'!M91))</f>
        <v/>
      </c>
      <c r="AC91" s="6" t="str">
        <f t="shared" si="24"/>
        <v/>
      </c>
      <c r="AD91" s="11" t="str">
        <f>IF(A91="","",AD90+(M91*'Alt Added Brkdn'!N91))</f>
        <v/>
      </c>
      <c r="AE91" s="6" t="str">
        <f t="shared" si="25"/>
        <v/>
      </c>
      <c r="AF91" s="15" t="str">
        <f t="shared" si="26"/>
        <v/>
      </c>
    </row>
    <row r="92" spans="1:32" x14ac:dyDescent="0.3">
      <c r="A92" t="str">
        <f>'Emission Assumption Summary'!A92</f>
        <v/>
      </c>
      <c r="B92" s="4" t="str">
        <f>IF(A92="","",B91*(1+Assumptions!$B$9))</f>
        <v/>
      </c>
      <c r="C92" s="13" t="str">
        <f>IF(A92="","",C91*(1+Assumptions!$B$19))</f>
        <v/>
      </c>
      <c r="D92" s="11" t="str">
        <f t="shared" si="27"/>
        <v/>
      </c>
      <c r="E92" s="7" t="str">
        <f t="shared" si="17"/>
        <v/>
      </c>
      <c r="F92" s="6" t="str">
        <f t="shared" si="28"/>
        <v/>
      </c>
      <c r="G92" s="11" t="str">
        <f>IF(A92="","",G91*(1+Assumptions!$B$13))</f>
        <v/>
      </c>
      <c r="H92" s="6" t="str">
        <f t="shared" si="29"/>
        <v/>
      </c>
      <c r="I92" s="7" t="str">
        <f t="shared" si="18"/>
        <v/>
      </c>
      <c r="J92" s="11" t="str">
        <f>IF(A92="","",J91*(1+Assumptions!$B$15))</f>
        <v/>
      </c>
      <c r="K92" s="5" t="str">
        <f>IF(A92="","",Assumptions!$B$15)</f>
        <v/>
      </c>
      <c r="L92" s="6" t="str">
        <f t="shared" si="19"/>
        <v/>
      </c>
      <c r="M92" s="14" t="str">
        <f t="shared" si="30"/>
        <v/>
      </c>
      <c r="N92" s="7" t="str">
        <f>IF(A92="","",N91+(M92*'Alt Added Brkdn'!F92))</f>
        <v/>
      </c>
      <c r="O92" s="6" t="str">
        <f t="shared" si="31"/>
        <v/>
      </c>
      <c r="P92" s="7" t="str">
        <f>IF(A92="","",P91+(M92*'Alt Added Brkdn'!G92))</f>
        <v/>
      </c>
      <c r="Q92" s="6" t="str">
        <f t="shared" si="33"/>
        <v/>
      </c>
      <c r="R92" s="7" t="str">
        <f>IF(A92="","",R91+(M92*'Alt Added Brkdn'!H92))</f>
        <v/>
      </c>
      <c r="S92" s="6" t="str">
        <f t="shared" si="20"/>
        <v/>
      </c>
      <c r="T92" s="7" t="str">
        <f>IF(A92="","",T91+(M92*'Alt Added Brkdn'!I92))</f>
        <v/>
      </c>
      <c r="U92" s="6" t="str">
        <f t="shared" si="21"/>
        <v/>
      </c>
      <c r="V92" s="11" t="str">
        <f>IF(A92="","",V91+(M92*'Alt Added Brkdn'!J92))</f>
        <v/>
      </c>
      <c r="W92" s="6" t="str">
        <f t="shared" si="22"/>
        <v/>
      </c>
      <c r="X92" s="11" t="str">
        <f>IF(A91="","",X91+(M92*'Alt Added Brkdn'!L92))</f>
        <v/>
      </c>
      <c r="Y92" s="6" t="str">
        <f t="shared" si="32"/>
        <v/>
      </c>
      <c r="Z92" s="11" t="str">
        <f>IF(A92="","",Z91+(M92*'Alt Added Brkdn'!L92))</f>
        <v/>
      </c>
      <c r="AA92" s="6" t="str">
        <f t="shared" si="23"/>
        <v/>
      </c>
      <c r="AB92" s="11" t="str">
        <f>IF(A92="","",AB91+(M92*'Alt Added Brkdn'!M92))</f>
        <v/>
      </c>
      <c r="AC92" s="6" t="str">
        <f t="shared" si="24"/>
        <v/>
      </c>
      <c r="AD92" s="11" t="str">
        <f>IF(A92="","",AD91+(M92*'Alt Added Brkdn'!N92))</f>
        <v/>
      </c>
      <c r="AE92" s="6" t="str">
        <f t="shared" si="25"/>
        <v/>
      </c>
      <c r="AF92" s="15" t="str">
        <f t="shared" si="26"/>
        <v/>
      </c>
    </row>
    <row r="93" spans="1:32" x14ac:dyDescent="0.3">
      <c r="A93" t="str">
        <f>'Emission Assumption Summary'!A93</f>
        <v/>
      </c>
      <c r="B93" s="4" t="str">
        <f>IF(A93="","",B92*(1+Assumptions!$B$9))</f>
        <v/>
      </c>
      <c r="C93" s="13" t="str">
        <f>IF(A93="","",C92*(1+Assumptions!$B$19))</f>
        <v/>
      </c>
      <c r="D93" s="11" t="str">
        <f t="shared" si="27"/>
        <v/>
      </c>
      <c r="E93" s="7" t="str">
        <f t="shared" si="17"/>
        <v/>
      </c>
      <c r="F93" s="6" t="str">
        <f t="shared" si="28"/>
        <v/>
      </c>
      <c r="G93" s="11" t="str">
        <f>IF(A93="","",G92*(1+Assumptions!$B$13))</f>
        <v/>
      </c>
      <c r="H93" s="6" t="str">
        <f t="shared" si="29"/>
        <v/>
      </c>
      <c r="I93" s="7" t="str">
        <f t="shared" si="18"/>
        <v/>
      </c>
      <c r="J93" s="11" t="str">
        <f>IF(A93="","",J92*(1+Assumptions!$B$15))</f>
        <v/>
      </c>
      <c r="K93" s="5" t="str">
        <f>IF(A93="","",Assumptions!$B$15)</f>
        <v/>
      </c>
      <c r="L93" s="6" t="str">
        <f t="shared" si="19"/>
        <v/>
      </c>
      <c r="M93" s="14" t="str">
        <f t="shared" si="30"/>
        <v/>
      </c>
      <c r="N93" s="7" t="str">
        <f>IF(A93="","",N92+(M93*'Alt Added Brkdn'!F93))</f>
        <v/>
      </c>
      <c r="O93" s="6" t="str">
        <f t="shared" si="31"/>
        <v/>
      </c>
      <c r="P93" s="7" t="str">
        <f>IF(A93="","",P92+(M93*'Alt Added Brkdn'!G93))</f>
        <v/>
      </c>
      <c r="Q93" s="6" t="str">
        <f t="shared" si="33"/>
        <v/>
      </c>
      <c r="R93" s="7" t="str">
        <f>IF(A93="","",R92+(M93*'Alt Added Brkdn'!H93))</f>
        <v/>
      </c>
      <c r="S93" s="6" t="str">
        <f t="shared" si="20"/>
        <v/>
      </c>
      <c r="T93" s="7" t="str">
        <f>IF(A93="","",T92+(M93*'Alt Added Brkdn'!I93))</f>
        <v/>
      </c>
      <c r="U93" s="6" t="str">
        <f t="shared" si="21"/>
        <v/>
      </c>
      <c r="V93" s="11" t="str">
        <f>IF(A93="","",V92+(M93*'Alt Added Brkdn'!J93))</f>
        <v/>
      </c>
      <c r="W93" s="6" t="str">
        <f t="shared" si="22"/>
        <v/>
      </c>
      <c r="X93" s="11" t="str">
        <f>IF(A92="","",X92+(M93*'Alt Added Brkdn'!L93))</f>
        <v/>
      </c>
      <c r="Y93" s="6" t="str">
        <f t="shared" si="32"/>
        <v/>
      </c>
      <c r="Z93" s="11" t="str">
        <f>IF(A93="","",Z92+(M93*'Alt Added Brkdn'!L93))</f>
        <v/>
      </c>
      <c r="AA93" s="6" t="str">
        <f t="shared" si="23"/>
        <v/>
      </c>
      <c r="AB93" s="11" t="str">
        <f>IF(A93="","",AB92+(M93*'Alt Added Brkdn'!M93))</f>
        <v/>
      </c>
      <c r="AC93" s="6" t="str">
        <f t="shared" si="24"/>
        <v/>
      </c>
      <c r="AD93" s="11" t="str">
        <f>IF(A93="","",AD92+(M93*'Alt Added Brkdn'!N93))</f>
        <v/>
      </c>
      <c r="AE93" s="6" t="str">
        <f t="shared" si="25"/>
        <v/>
      </c>
      <c r="AF93" s="15" t="str">
        <f t="shared" si="26"/>
        <v/>
      </c>
    </row>
    <row r="94" spans="1:32" x14ac:dyDescent="0.3">
      <c r="A94" t="str">
        <f>'Emission Assumption Summary'!A94</f>
        <v/>
      </c>
      <c r="B94" s="4" t="str">
        <f>IF(A94="","",B93*(1+Assumptions!$B$9))</f>
        <v/>
      </c>
      <c r="C94" s="13" t="str">
        <f>IF(A94="","",C93*(1+Assumptions!$B$19))</f>
        <v/>
      </c>
      <c r="D94" s="11" t="str">
        <f t="shared" si="27"/>
        <v/>
      </c>
      <c r="E94" s="7" t="str">
        <f t="shared" si="17"/>
        <v/>
      </c>
      <c r="F94" s="6" t="str">
        <f t="shared" si="28"/>
        <v/>
      </c>
      <c r="G94" s="11" t="str">
        <f>IF(A94="","",G93*(1+Assumptions!$B$13))</f>
        <v/>
      </c>
      <c r="H94" s="6" t="str">
        <f t="shared" si="29"/>
        <v/>
      </c>
      <c r="I94" s="7" t="str">
        <f t="shared" si="18"/>
        <v/>
      </c>
      <c r="J94" s="11" t="str">
        <f>IF(A94="","",J93*(1+Assumptions!$B$15))</f>
        <v/>
      </c>
      <c r="K94" s="5" t="str">
        <f>IF(A94="","",Assumptions!$B$15)</f>
        <v/>
      </c>
      <c r="L94" s="6" t="str">
        <f t="shared" si="19"/>
        <v/>
      </c>
      <c r="M94" s="14" t="str">
        <f t="shared" si="30"/>
        <v/>
      </c>
      <c r="N94" s="7" t="str">
        <f>IF(A94="","",N93+(M94*'Alt Added Brkdn'!F94))</f>
        <v/>
      </c>
      <c r="O94" s="6" t="str">
        <f t="shared" si="31"/>
        <v/>
      </c>
      <c r="P94" s="7" t="str">
        <f>IF(A94="","",P93+(M94*'Alt Added Brkdn'!G94))</f>
        <v/>
      </c>
      <c r="Q94" s="6" t="str">
        <f t="shared" si="33"/>
        <v/>
      </c>
      <c r="R94" s="7" t="str">
        <f>IF(A94="","",R93+(M94*'Alt Added Brkdn'!H94))</f>
        <v/>
      </c>
      <c r="S94" s="6" t="str">
        <f t="shared" si="20"/>
        <v/>
      </c>
      <c r="T94" s="7" t="str">
        <f>IF(A94="","",T93+(M94*'Alt Added Brkdn'!I94))</f>
        <v/>
      </c>
      <c r="U94" s="6" t="str">
        <f t="shared" si="21"/>
        <v/>
      </c>
      <c r="V94" s="11" t="str">
        <f>IF(A94="","",V93+(M94*'Alt Added Brkdn'!J94))</f>
        <v/>
      </c>
      <c r="W94" s="6" t="str">
        <f t="shared" si="22"/>
        <v/>
      </c>
      <c r="X94" s="11" t="str">
        <f>IF(A93="","",X93+(M94*'Alt Added Brkdn'!L94))</f>
        <v/>
      </c>
      <c r="Y94" s="6" t="str">
        <f t="shared" si="32"/>
        <v/>
      </c>
      <c r="Z94" s="11" t="str">
        <f>IF(A94="","",Z93+(M94*'Alt Added Brkdn'!L94))</f>
        <v/>
      </c>
      <c r="AA94" s="6" t="str">
        <f t="shared" si="23"/>
        <v/>
      </c>
      <c r="AB94" s="11" t="str">
        <f>IF(A94="","",AB93+(M94*'Alt Added Brkdn'!M94))</f>
        <v/>
      </c>
      <c r="AC94" s="6" t="str">
        <f t="shared" si="24"/>
        <v/>
      </c>
      <c r="AD94" s="11" t="str">
        <f>IF(A94="","",AD93+(M94*'Alt Added Brkdn'!N94))</f>
        <v/>
      </c>
      <c r="AE94" s="6" t="str">
        <f t="shared" si="25"/>
        <v/>
      </c>
      <c r="AF94" s="15" t="str">
        <f t="shared" si="26"/>
        <v/>
      </c>
    </row>
    <row r="95" spans="1:32" x14ac:dyDescent="0.3">
      <c r="A95" t="str">
        <f>'Emission Assumption Summary'!A95</f>
        <v/>
      </c>
      <c r="B95" s="4" t="str">
        <f>IF(A95="","",B94*(1+Assumptions!$B$9))</f>
        <v/>
      </c>
      <c r="C95" s="13" t="str">
        <f>IF(A95="","",C94*(1+Assumptions!$B$19))</f>
        <v/>
      </c>
      <c r="D95" s="11" t="str">
        <f t="shared" si="27"/>
        <v/>
      </c>
      <c r="E95" s="7" t="str">
        <f t="shared" si="17"/>
        <v/>
      </c>
      <c r="F95" s="6" t="str">
        <f t="shared" si="28"/>
        <v/>
      </c>
      <c r="G95" s="11" t="str">
        <f>IF(A95="","",G94*(1+Assumptions!$B$13))</f>
        <v/>
      </c>
      <c r="H95" s="6" t="str">
        <f t="shared" si="29"/>
        <v/>
      </c>
      <c r="I95" s="7" t="str">
        <f t="shared" si="18"/>
        <v/>
      </c>
      <c r="J95" s="11" t="str">
        <f>IF(A95="","",J94*(1+Assumptions!$B$15))</f>
        <v/>
      </c>
      <c r="K95" s="5" t="str">
        <f>IF(A95="","",Assumptions!$B$15)</f>
        <v/>
      </c>
      <c r="L95" s="6" t="str">
        <f t="shared" si="19"/>
        <v/>
      </c>
      <c r="M95" s="14" t="str">
        <f t="shared" si="30"/>
        <v/>
      </c>
      <c r="N95" s="7" t="str">
        <f>IF(A95="","",N94+(M95*'Alt Added Brkdn'!F95))</f>
        <v/>
      </c>
      <c r="O95" s="6" t="str">
        <f t="shared" si="31"/>
        <v/>
      </c>
      <c r="P95" s="7" t="str">
        <f>IF(A95="","",P94+(M95*'Alt Added Brkdn'!G95))</f>
        <v/>
      </c>
      <c r="Q95" s="6" t="str">
        <f t="shared" si="33"/>
        <v/>
      </c>
      <c r="R95" s="7" t="str">
        <f>IF(A95="","",R94+(M95*'Alt Added Brkdn'!H95))</f>
        <v/>
      </c>
      <c r="S95" s="6" t="str">
        <f t="shared" si="20"/>
        <v/>
      </c>
      <c r="T95" s="7" t="str">
        <f>IF(A95="","",T94+(M95*'Alt Added Brkdn'!I95))</f>
        <v/>
      </c>
      <c r="U95" s="6" t="str">
        <f t="shared" si="21"/>
        <v/>
      </c>
      <c r="V95" s="11" t="str">
        <f>IF(A95="","",V94+(M95*'Alt Added Brkdn'!J95))</f>
        <v/>
      </c>
      <c r="W95" s="6" t="str">
        <f t="shared" si="22"/>
        <v/>
      </c>
      <c r="X95" s="11" t="str">
        <f>IF(A94="","",X94+(M95*'Alt Added Brkdn'!L95))</f>
        <v/>
      </c>
      <c r="Y95" s="6" t="str">
        <f t="shared" si="32"/>
        <v/>
      </c>
      <c r="Z95" s="11" t="str">
        <f>IF(A95="","",Z94+(M95*'Alt Added Brkdn'!L95))</f>
        <v/>
      </c>
      <c r="AA95" s="6" t="str">
        <f t="shared" si="23"/>
        <v/>
      </c>
      <c r="AB95" s="11" t="str">
        <f>IF(A95="","",AB94+(M95*'Alt Added Brkdn'!M95))</f>
        <v/>
      </c>
      <c r="AC95" s="6" t="str">
        <f t="shared" si="24"/>
        <v/>
      </c>
      <c r="AD95" s="11" t="str">
        <f>IF(A95="","",AD94+(M95*'Alt Added Brkdn'!N95))</f>
        <v/>
      </c>
      <c r="AE95" s="6" t="str">
        <f t="shared" si="25"/>
        <v/>
      </c>
      <c r="AF95" s="15" t="str">
        <f t="shared" si="26"/>
        <v/>
      </c>
    </row>
    <row r="96" spans="1:32" x14ac:dyDescent="0.3">
      <c r="A96" t="str">
        <f>'Emission Assumption Summary'!A96</f>
        <v/>
      </c>
      <c r="B96" s="4" t="str">
        <f>IF(A96="","",B95*(1+Assumptions!$B$9))</f>
        <v/>
      </c>
      <c r="C96" s="13" t="str">
        <f>IF(A96="","",C95*(1+Assumptions!$B$19))</f>
        <v/>
      </c>
      <c r="D96" s="11" t="str">
        <f t="shared" si="27"/>
        <v/>
      </c>
      <c r="E96" s="7" t="str">
        <f t="shared" si="17"/>
        <v/>
      </c>
      <c r="F96" s="6" t="str">
        <f t="shared" si="28"/>
        <v/>
      </c>
      <c r="G96" s="11" t="str">
        <f>IF(A96="","",G95*(1+Assumptions!$B$13))</f>
        <v/>
      </c>
      <c r="H96" s="6" t="str">
        <f t="shared" si="29"/>
        <v/>
      </c>
      <c r="I96" s="7" t="str">
        <f t="shared" si="18"/>
        <v/>
      </c>
      <c r="J96" s="11" t="str">
        <f>IF(A96="","",J95*(1+Assumptions!$B$15))</f>
        <v/>
      </c>
      <c r="K96" s="5" t="str">
        <f>IF(A96="","",Assumptions!$B$15)</f>
        <v/>
      </c>
      <c r="L96" s="6" t="str">
        <f t="shared" si="19"/>
        <v/>
      </c>
      <c r="M96" s="14" t="str">
        <f t="shared" si="30"/>
        <v/>
      </c>
      <c r="N96" s="7" t="str">
        <f>IF(A96="","",N95+(M96*'Alt Added Brkdn'!F96))</f>
        <v/>
      </c>
      <c r="O96" s="6" t="str">
        <f t="shared" si="31"/>
        <v/>
      </c>
      <c r="P96" s="7" t="str">
        <f>IF(A96="","",P95+(M96*'Alt Added Brkdn'!G96))</f>
        <v/>
      </c>
      <c r="Q96" s="6" t="str">
        <f t="shared" si="33"/>
        <v/>
      </c>
      <c r="R96" s="7" t="str">
        <f>IF(A96="","",R95+(M96*'Alt Added Brkdn'!H96))</f>
        <v/>
      </c>
      <c r="S96" s="6" t="str">
        <f t="shared" si="20"/>
        <v/>
      </c>
      <c r="T96" s="7" t="str">
        <f>IF(A96="","",T95+(M96*'Alt Added Brkdn'!I96))</f>
        <v/>
      </c>
      <c r="U96" s="6" t="str">
        <f t="shared" si="21"/>
        <v/>
      </c>
      <c r="V96" s="11" t="str">
        <f>IF(A96="","",V95+(M96*'Alt Added Brkdn'!J96))</f>
        <v/>
      </c>
      <c r="W96" s="6" t="str">
        <f t="shared" si="22"/>
        <v/>
      </c>
      <c r="X96" s="11" t="str">
        <f>IF(A95="","",X95+(M96*'Alt Added Brkdn'!L96))</f>
        <v/>
      </c>
      <c r="Y96" s="6" t="str">
        <f t="shared" si="32"/>
        <v/>
      </c>
      <c r="Z96" s="11" t="str">
        <f>IF(A96="","",Z95+(M96*'Alt Added Brkdn'!L96))</f>
        <v/>
      </c>
      <c r="AA96" s="6" t="str">
        <f t="shared" si="23"/>
        <v/>
      </c>
      <c r="AB96" s="11" t="str">
        <f>IF(A96="","",AB95+(M96*'Alt Added Brkdn'!M96))</f>
        <v/>
      </c>
      <c r="AC96" s="6" t="str">
        <f t="shared" si="24"/>
        <v/>
      </c>
      <c r="AD96" s="11" t="str">
        <f>IF(A96="","",AD95+(M96*'Alt Added Brkdn'!N96))</f>
        <v/>
      </c>
      <c r="AE96" s="6" t="str">
        <f t="shared" si="25"/>
        <v/>
      </c>
      <c r="AF96" s="15" t="str">
        <f t="shared" si="26"/>
        <v/>
      </c>
    </row>
    <row r="97" spans="1:32" x14ac:dyDescent="0.3">
      <c r="A97" t="str">
        <f>'Emission Assumption Summary'!A97</f>
        <v/>
      </c>
      <c r="B97" s="4" t="str">
        <f>IF(A97="","",B96*(1+Assumptions!$B$9))</f>
        <v/>
      </c>
      <c r="C97" s="13" t="str">
        <f>IF(A97="","",C96*(1+Assumptions!$B$19))</f>
        <v/>
      </c>
      <c r="D97" s="11" t="str">
        <f t="shared" si="27"/>
        <v/>
      </c>
      <c r="E97" s="7" t="str">
        <f t="shared" si="17"/>
        <v/>
      </c>
      <c r="F97" s="6" t="str">
        <f t="shared" si="28"/>
        <v/>
      </c>
      <c r="G97" s="11" t="str">
        <f>IF(A97="","",G96*(1+Assumptions!$B$13))</f>
        <v/>
      </c>
      <c r="H97" s="6" t="str">
        <f t="shared" si="29"/>
        <v/>
      </c>
      <c r="I97" s="7" t="str">
        <f t="shared" si="18"/>
        <v/>
      </c>
      <c r="J97" s="11" t="str">
        <f>IF(A97="","",J96*(1+Assumptions!$B$15))</f>
        <v/>
      </c>
      <c r="K97" s="5" t="str">
        <f>IF(A97="","",Assumptions!$B$15)</f>
        <v/>
      </c>
      <c r="L97" s="6" t="str">
        <f t="shared" si="19"/>
        <v/>
      </c>
      <c r="M97" s="14" t="str">
        <f t="shared" si="30"/>
        <v/>
      </c>
      <c r="N97" s="7" t="str">
        <f>IF(A97="","",N96+(M97*'Alt Added Brkdn'!F97))</f>
        <v/>
      </c>
      <c r="O97" s="6" t="str">
        <f t="shared" si="31"/>
        <v/>
      </c>
      <c r="P97" s="7" t="str">
        <f>IF(A97="","",P96+(M97*'Alt Added Brkdn'!G97))</f>
        <v/>
      </c>
      <c r="Q97" s="6" t="str">
        <f t="shared" si="33"/>
        <v/>
      </c>
      <c r="R97" s="7" t="str">
        <f>IF(A97="","",R96+(M97*'Alt Added Brkdn'!H97))</f>
        <v/>
      </c>
      <c r="S97" s="6" t="str">
        <f t="shared" si="20"/>
        <v/>
      </c>
      <c r="T97" s="7" t="str">
        <f>IF(A97="","",T96+(M97*'Alt Added Brkdn'!I97))</f>
        <v/>
      </c>
      <c r="U97" s="6" t="str">
        <f t="shared" si="21"/>
        <v/>
      </c>
      <c r="V97" s="11" t="str">
        <f>IF(A97="","",V96+(M97*'Alt Added Brkdn'!J97))</f>
        <v/>
      </c>
      <c r="W97" s="6" t="str">
        <f t="shared" si="22"/>
        <v/>
      </c>
      <c r="X97" s="11" t="str">
        <f>IF(A96="","",X96+(M97*'Alt Added Brkdn'!L97))</f>
        <v/>
      </c>
      <c r="Y97" s="6" t="str">
        <f t="shared" si="32"/>
        <v/>
      </c>
      <c r="Z97" s="11" t="str">
        <f>IF(A97="","",Z96+(M97*'Alt Added Brkdn'!L97))</f>
        <v/>
      </c>
      <c r="AA97" s="6" t="str">
        <f t="shared" si="23"/>
        <v/>
      </c>
      <c r="AB97" s="11" t="str">
        <f>IF(A97="","",AB96+(M97*'Alt Added Brkdn'!M97))</f>
        <v/>
      </c>
      <c r="AC97" s="6" t="str">
        <f t="shared" si="24"/>
        <v/>
      </c>
      <c r="AD97" s="11" t="str">
        <f>IF(A97="","",AD96+(M97*'Alt Added Brkdn'!N97))</f>
        <v/>
      </c>
      <c r="AE97" s="6" t="str">
        <f t="shared" si="25"/>
        <v/>
      </c>
      <c r="AF97" s="15" t="str">
        <f t="shared" si="26"/>
        <v/>
      </c>
    </row>
    <row r="98" spans="1:32" x14ac:dyDescent="0.3">
      <c r="A98" t="str">
        <f>'Emission Assumption Summary'!A98</f>
        <v/>
      </c>
      <c r="B98" s="4" t="str">
        <f>IF(A98="","",B97*(1+Assumptions!$B$9))</f>
        <v/>
      </c>
      <c r="C98" s="13" t="str">
        <f>IF(A98="","",C97*(1+Assumptions!$B$19))</f>
        <v/>
      </c>
      <c r="D98" s="11" t="str">
        <f t="shared" si="27"/>
        <v/>
      </c>
      <c r="E98" s="7" t="str">
        <f t="shared" si="17"/>
        <v/>
      </c>
      <c r="F98" s="6" t="str">
        <f t="shared" si="28"/>
        <v/>
      </c>
      <c r="G98" s="11" t="str">
        <f>IF(A98="","",G97*(1+Assumptions!$B$13))</f>
        <v/>
      </c>
      <c r="H98" s="6" t="str">
        <f t="shared" si="29"/>
        <v/>
      </c>
      <c r="I98" s="7" t="str">
        <f t="shared" si="18"/>
        <v/>
      </c>
      <c r="J98" s="11" t="str">
        <f>IF(A98="","",J97*(1+Assumptions!$B$15))</f>
        <v/>
      </c>
      <c r="K98" s="5" t="str">
        <f>IF(A98="","",Assumptions!$B$15)</f>
        <v/>
      </c>
      <c r="L98" s="6" t="str">
        <f t="shared" si="19"/>
        <v/>
      </c>
      <c r="M98" s="14" t="str">
        <f t="shared" si="30"/>
        <v/>
      </c>
      <c r="N98" s="7" t="str">
        <f>IF(A98="","",N97+(M98*'Alt Added Brkdn'!F98))</f>
        <v/>
      </c>
      <c r="O98" s="6" t="str">
        <f t="shared" si="31"/>
        <v/>
      </c>
      <c r="P98" s="7" t="str">
        <f>IF(A98="","",P97+(M98*'Alt Added Brkdn'!G98))</f>
        <v/>
      </c>
      <c r="Q98" s="6" t="str">
        <f t="shared" si="33"/>
        <v/>
      </c>
      <c r="R98" s="7" t="str">
        <f>IF(A98="","",R97+(M98*'Alt Added Brkdn'!H98))</f>
        <v/>
      </c>
      <c r="S98" s="6" t="str">
        <f t="shared" si="20"/>
        <v/>
      </c>
      <c r="T98" s="7" t="str">
        <f>IF(A98="","",T97+(M98*'Alt Added Brkdn'!I98))</f>
        <v/>
      </c>
      <c r="U98" s="6" t="str">
        <f t="shared" si="21"/>
        <v/>
      </c>
      <c r="V98" s="11" t="str">
        <f>IF(A98="","",V97+(M98*'Alt Added Brkdn'!J98))</f>
        <v/>
      </c>
      <c r="W98" s="6" t="str">
        <f t="shared" si="22"/>
        <v/>
      </c>
      <c r="X98" s="11" t="str">
        <f>IF(A97="","",X97+(M98*'Alt Added Brkdn'!L98))</f>
        <v/>
      </c>
      <c r="Y98" s="6" t="str">
        <f t="shared" si="32"/>
        <v/>
      </c>
      <c r="Z98" s="11" t="str">
        <f>IF(A98="","",Z97+(M98*'Alt Added Brkdn'!L98))</f>
        <v/>
      </c>
      <c r="AA98" s="6" t="str">
        <f t="shared" si="23"/>
        <v/>
      </c>
      <c r="AB98" s="11" t="str">
        <f>IF(A98="","",AB97+(M98*'Alt Added Brkdn'!M98))</f>
        <v/>
      </c>
      <c r="AC98" s="6" t="str">
        <f t="shared" si="24"/>
        <v/>
      </c>
      <c r="AD98" s="11" t="str">
        <f>IF(A98="","",AD97+(M98*'Alt Added Brkdn'!N98))</f>
        <v/>
      </c>
      <c r="AE98" s="6" t="str">
        <f t="shared" si="25"/>
        <v/>
      </c>
      <c r="AF98" s="15" t="str">
        <f t="shared" si="26"/>
        <v/>
      </c>
    </row>
    <row r="99" spans="1:32" x14ac:dyDescent="0.3">
      <c r="A99" t="str">
        <f>'Emission Assumption Summary'!A99</f>
        <v/>
      </c>
      <c r="B99" s="4" t="str">
        <f>IF(A99="","",B98*(1+Assumptions!$B$9))</f>
        <v/>
      </c>
      <c r="C99" s="13" t="str">
        <f>IF(A99="","",C98*(1+Assumptions!$B$19))</f>
        <v/>
      </c>
      <c r="D99" s="11" t="str">
        <f t="shared" si="27"/>
        <v/>
      </c>
      <c r="E99" s="7" t="str">
        <f t="shared" si="17"/>
        <v/>
      </c>
      <c r="F99" s="6" t="str">
        <f t="shared" si="28"/>
        <v/>
      </c>
      <c r="G99" s="11" t="str">
        <f>IF(A99="","",G98*(1+Assumptions!$B$13))</f>
        <v/>
      </c>
      <c r="H99" s="6" t="str">
        <f t="shared" si="29"/>
        <v/>
      </c>
      <c r="I99" s="7" t="str">
        <f t="shared" si="18"/>
        <v/>
      </c>
      <c r="J99" s="11" t="str">
        <f>IF(A99="","",J98*(1+Assumptions!$B$15))</f>
        <v/>
      </c>
      <c r="K99" s="5" t="str">
        <f>IF(A99="","",Assumptions!$B$15)</f>
        <v/>
      </c>
      <c r="L99" s="6" t="str">
        <f t="shared" si="19"/>
        <v/>
      </c>
      <c r="M99" s="14" t="str">
        <f t="shared" si="30"/>
        <v/>
      </c>
      <c r="N99" s="7" t="str">
        <f>IF(A99="","",N98+(M99*'Alt Added Brkdn'!F99))</f>
        <v/>
      </c>
      <c r="O99" s="6" t="str">
        <f t="shared" si="31"/>
        <v/>
      </c>
      <c r="P99" s="7" t="str">
        <f>IF(A99="","",P98+(M99*'Alt Added Brkdn'!G99))</f>
        <v/>
      </c>
      <c r="Q99" s="6" t="str">
        <f t="shared" si="33"/>
        <v/>
      </c>
      <c r="R99" s="7" t="str">
        <f>IF(A99="","",R98+(M99*'Alt Added Brkdn'!H99))</f>
        <v/>
      </c>
      <c r="S99" s="6" t="str">
        <f t="shared" si="20"/>
        <v/>
      </c>
      <c r="T99" s="7" t="str">
        <f>IF(A99="","",T98+(M99*'Alt Added Brkdn'!I99))</f>
        <v/>
      </c>
      <c r="U99" s="6" t="str">
        <f t="shared" si="21"/>
        <v/>
      </c>
      <c r="V99" s="11" t="str">
        <f>IF(A99="","",V98+(M99*'Alt Added Brkdn'!J99))</f>
        <v/>
      </c>
      <c r="W99" s="6" t="str">
        <f t="shared" si="22"/>
        <v/>
      </c>
      <c r="X99" s="11" t="str">
        <f>IF(A98="","",X98+(M99*'Alt Added Brkdn'!L99))</f>
        <v/>
      </c>
      <c r="Y99" s="6" t="str">
        <f t="shared" si="32"/>
        <v/>
      </c>
      <c r="Z99" s="11" t="str">
        <f>IF(A99="","",Z98+(M99*'Alt Added Brkdn'!L99))</f>
        <v/>
      </c>
      <c r="AA99" s="6" t="str">
        <f t="shared" si="23"/>
        <v/>
      </c>
      <c r="AB99" s="11" t="str">
        <f>IF(A99="","",AB98+(M99*'Alt Added Brkdn'!M99))</f>
        <v/>
      </c>
      <c r="AC99" s="6" t="str">
        <f t="shared" si="24"/>
        <v/>
      </c>
      <c r="AD99" s="11" t="str">
        <f>IF(A99="","",AD98+(M99*'Alt Added Brkdn'!N99))</f>
        <v/>
      </c>
      <c r="AE99" s="6" t="str">
        <f t="shared" si="25"/>
        <v/>
      </c>
      <c r="AF99" s="15" t="str">
        <f t="shared" si="26"/>
        <v/>
      </c>
    </row>
    <row r="100" spans="1:32" x14ac:dyDescent="0.3">
      <c r="A100" t="str">
        <f>'Emission Assumption Summary'!A100</f>
        <v/>
      </c>
      <c r="B100" s="4" t="str">
        <f>IF(A100="","",B99*(1+Assumptions!$B$9))</f>
        <v/>
      </c>
      <c r="C100" s="13" t="str">
        <f>IF(A100="","",C99*(1+Assumptions!$B$19))</f>
        <v/>
      </c>
      <c r="D100" s="11" t="str">
        <f t="shared" si="27"/>
        <v/>
      </c>
      <c r="E100" s="7" t="str">
        <f t="shared" si="17"/>
        <v/>
      </c>
      <c r="F100" s="6" t="str">
        <f t="shared" si="28"/>
        <v/>
      </c>
      <c r="G100" s="11" t="str">
        <f>IF(A100="","",G99*(1+Assumptions!$B$13))</f>
        <v/>
      </c>
      <c r="H100" s="6" t="str">
        <f t="shared" si="29"/>
        <v/>
      </c>
      <c r="I100" s="7" t="str">
        <f t="shared" si="18"/>
        <v/>
      </c>
      <c r="J100" s="11" t="str">
        <f>IF(A100="","",J99*(1+Assumptions!$B$15))</f>
        <v/>
      </c>
      <c r="K100" s="5" t="str">
        <f>IF(A100="","",Assumptions!$B$15)</f>
        <v/>
      </c>
      <c r="L100" s="6" t="str">
        <f t="shared" si="19"/>
        <v/>
      </c>
      <c r="M100" s="14" t="str">
        <f t="shared" si="30"/>
        <v/>
      </c>
      <c r="N100" s="7" t="str">
        <f>IF(A100="","",N99+(M100*'Alt Added Brkdn'!F100))</f>
        <v/>
      </c>
      <c r="O100" s="6" t="str">
        <f t="shared" si="31"/>
        <v/>
      </c>
      <c r="P100" s="7" t="str">
        <f>IF(A100="","",P99+(M100*'Alt Added Brkdn'!G100))</f>
        <v/>
      </c>
      <c r="Q100" s="6" t="str">
        <f t="shared" si="33"/>
        <v/>
      </c>
      <c r="R100" s="7" t="str">
        <f>IF(A100="","",R99+(M100*'Alt Added Brkdn'!H100))</f>
        <v/>
      </c>
      <c r="S100" s="6" t="str">
        <f t="shared" si="20"/>
        <v/>
      </c>
      <c r="T100" s="7" t="str">
        <f>IF(A100="","",T99+(M100*'Alt Added Brkdn'!I100))</f>
        <v/>
      </c>
      <c r="U100" s="6" t="str">
        <f t="shared" si="21"/>
        <v/>
      </c>
      <c r="V100" s="11" t="str">
        <f>IF(A100="","",V99+(M100*'Alt Added Brkdn'!J100))</f>
        <v/>
      </c>
      <c r="W100" s="6" t="str">
        <f t="shared" si="22"/>
        <v/>
      </c>
      <c r="X100" s="11" t="str">
        <f>IF(A99="","",X99+(M100*'Alt Added Brkdn'!L100))</f>
        <v/>
      </c>
      <c r="Y100" s="6" t="str">
        <f t="shared" si="32"/>
        <v/>
      </c>
      <c r="Z100" s="11" t="str">
        <f>IF(A100="","",Z99+(M100*'Alt Added Brkdn'!L100))</f>
        <v/>
      </c>
      <c r="AA100" s="6" t="str">
        <f t="shared" si="23"/>
        <v/>
      </c>
      <c r="AB100" s="11" t="str">
        <f>IF(A100="","",AB99+(M100*'Alt Added Brkdn'!M100))</f>
        <v/>
      </c>
      <c r="AC100" s="6" t="str">
        <f t="shared" si="24"/>
        <v/>
      </c>
      <c r="AD100" s="11" t="str">
        <f>IF(A100="","",AD99+(M100*'Alt Added Brkdn'!N100))</f>
        <v/>
      </c>
      <c r="AE100" s="6" t="str">
        <f t="shared" si="25"/>
        <v/>
      </c>
      <c r="AF100" s="15" t="str">
        <f t="shared" si="26"/>
        <v/>
      </c>
    </row>
    <row r="101" spans="1:32" x14ac:dyDescent="0.3">
      <c r="A101" t="str">
        <f>'Emission Assumption Summary'!A101</f>
        <v/>
      </c>
      <c r="B101" s="4" t="str">
        <f>IF(A101="","",B100*(1+Assumptions!$B$9))</f>
        <v/>
      </c>
      <c r="C101" s="13" t="str">
        <f>IF(A101="","",C100*(1+Assumptions!$B$19))</f>
        <v/>
      </c>
      <c r="D101" s="11" t="str">
        <f t="shared" si="27"/>
        <v/>
      </c>
      <c r="E101" s="7" t="str">
        <f t="shared" si="17"/>
        <v/>
      </c>
      <c r="F101" s="6" t="str">
        <f t="shared" si="28"/>
        <v/>
      </c>
      <c r="G101" s="11" t="str">
        <f>IF(A101="","",G100*(1+Assumptions!$B$13))</f>
        <v/>
      </c>
      <c r="H101" s="6" t="str">
        <f t="shared" si="29"/>
        <v/>
      </c>
      <c r="I101" s="7" t="str">
        <f t="shared" si="18"/>
        <v/>
      </c>
      <c r="J101" s="11" t="str">
        <f>IF(A101="","",J100*(1+Assumptions!$B$15))</f>
        <v/>
      </c>
      <c r="K101" s="5" t="str">
        <f>IF(A101="","",Assumptions!$B$15)</f>
        <v/>
      </c>
      <c r="L101" s="6" t="str">
        <f t="shared" si="19"/>
        <v/>
      </c>
      <c r="M101" s="14" t="str">
        <f t="shared" si="30"/>
        <v/>
      </c>
      <c r="N101" s="7" t="str">
        <f>IF(A101="","",N100+(M101*'Alt Added Brkdn'!F101))</f>
        <v/>
      </c>
      <c r="O101" s="6" t="str">
        <f t="shared" si="31"/>
        <v/>
      </c>
      <c r="P101" s="7" t="str">
        <f>IF(A101="","",P100+(M101*'Alt Added Brkdn'!G101))</f>
        <v/>
      </c>
      <c r="Q101" s="6" t="str">
        <f t="shared" si="33"/>
        <v/>
      </c>
      <c r="R101" s="7" t="str">
        <f>IF(A101="","",R100+(M101*'Alt Added Brkdn'!H101))</f>
        <v/>
      </c>
      <c r="S101" s="6" t="str">
        <f t="shared" si="20"/>
        <v/>
      </c>
      <c r="T101" s="7" t="str">
        <f>IF(A101="","",T100+(M101*'Alt Added Brkdn'!I101))</f>
        <v/>
      </c>
      <c r="U101" s="6" t="str">
        <f t="shared" si="21"/>
        <v/>
      </c>
      <c r="V101" s="11" t="str">
        <f>IF(A101="","",V100+(M101*'Alt Added Brkdn'!J101))</f>
        <v/>
      </c>
      <c r="W101" s="6" t="str">
        <f t="shared" si="22"/>
        <v/>
      </c>
      <c r="X101" s="11" t="str">
        <f>IF(A100="","",X100+(M101*'Alt Added Brkdn'!L101))</f>
        <v/>
      </c>
      <c r="Y101" s="6" t="str">
        <f t="shared" si="32"/>
        <v/>
      </c>
      <c r="Z101" s="11" t="str">
        <f>IF(A101="","",Z100+(M101*'Alt Added Brkdn'!L101))</f>
        <v/>
      </c>
      <c r="AA101" s="6" t="str">
        <f t="shared" si="23"/>
        <v/>
      </c>
      <c r="AB101" s="11" t="str">
        <f>IF(A101="","",AB100+(M101*'Alt Added Brkdn'!M101))</f>
        <v/>
      </c>
      <c r="AC101" s="6" t="str">
        <f t="shared" si="24"/>
        <v/>
      </c>
      <c r="AD101" s="11" t="str">
        <f>IF(A101="","",AD100+(M101*'Alt Added Brkdn'!N101))</f>
        <v/>
      </c>
      <c r="AE101" s="6" t="str">
        <f t="shared" si="25"/>
        <v/>
      </c>
      <c r="AF101" s="15" t="str">
        <f t="shared" si="26"/>
        <v/>
      </c>
    </row>
    <row r="102" spans="1:32" x14ac:dyDescent="0.3">
      <c r="A102" t="str">
        <f>'Emission Assumption Summary'!A102</f>
        <v/>
      </c>
      <c r="B102" s="4" t="str">
        <f>IF(A102="","",B101*(1+Assumptions!$B$9))</f>
        <v/>
      </c>
      <c r="C102" s="13" t="str">
        <f>IF(A102="","",C101*(1+Assumptions!$B$19))</f>
        <v/>
      </c>
      <c r="D102" s="11" t="str">
        <f t="shared" si="27"/>
        <v/>
      </c>
      <c r="E102" s="7" t="str">
        <f t="shared" si="17"/>
        <v/>
      </c>
      <c r="F102" s="6" t="str">
        <f t="shared" si="28"/>
        <v/>
      </c>
      <c r="G102" s="11" t="str">
        <f>IF(A102="","",G101*(1+Assumptions!$B$13))</f>
        <v/>
      </c>
      <c r="H102" s="6" t="str">
        <f t="shared" si="29"/>
        <v/>
      </c>
      <c r="I102" s="7" t="str">
        <f t="shared" si="18"/>
        <v/>
      </c>
      <c r="J102" s="11" t="str">
        <f>IF(A102="","",J101*(1+Assumptions!$B$15))</f>
        <v/>
      </c>
      <c r="K102" s="5" t="str">
        <f>IF(A102="","",Assumptions!$B$15)</f>
        <v/>
      </c>
      <c r="L102" s="6" t="str">
        <f t="shared" si="19"/>
        <v/>
      </c>
      <c r="M102" s="14" t="str">
        <f t="shared" si="30"/>
        <v/>
      </c>
      <c r="N102" s="7" t="str">
        <f>IF(A102="","",N101+(M102*'Alt Added Brkdn'!F102))</f>
        <v/>
      </c>
      <c r="O102" s="6" t="str">
        <f t="shared" si="31"/>
        <v/>
      </c>
      <c r="P102" s="7" t="str">
        <f>IF(A102="","",P101+(M102*'Alt Added Brkdn'!G102))</f>
        <v/>
      </c>
      <c r="Q102" s="6" t="str">
        <f t="shared" si="33"/>
        <v/>
      </c>
      <c r="R102" s="7" t="str">
        <f>IF(A102="","",R101+(M102*'Alt Added Brkdn'!H102))</f>
        <v/>
      </c>
      <c r="S102" s="6" t="str">
        <f t="shared" si="20"/>
        <v/>
      </c>
      <c r="T102" s="7" t="str">
        <f>IF(A102="","",T101+(M102*'Alt Added Brkdn'!I102))</f>
        <v/>
      </c>
      <c r="U102" s="6" t="str">
        <f t="shared" si="21"/>
        <v/>
      </c>
      <c r="V102" s="11" t="str">
        <f>IF(A102="","",V101+(M102*'Alt Added Brkdn'!J102))</f>
        <v/>
      </c>
      <c r="W102" s="6" t="str">
        <f t="shared" si="22"/>
        <v/>
      </c>
      <c r="X102" s="11" t="str">
        <f>IF(A101="","",X101+(M102*'Alt Added Brkdn'!L102))</f>
        <v/>
      </c>
      <c r="Y102" s="6" t="str">
        <f t="shared" si="32"/>
        <v/>
      </c>
      <c r="Z102" s="11" t="str">
        <f>IF(A102="","",Z101+(M102*'Alt Added Brkdn'!L102))</f>
        <v/>
      </c>
      <c r="AA102" s="6" t="str">
        <f t="shared" si="23"/>
        <v/>
      </c>
      <c r="AB102" s="11" t="str">
        <f>IF(A102="","",AB101+(M102*'Alt Added Brkdn'!M102))</f>
        <v/>
      </c>
      <c r="AC102" s="6" t="str">
        <f t="shared" si="24"/>
        <v/>
      </c>
      <c r="AD102" s="11" t="str">
        <f>IF(A102="","",AD101+(M102*'Alt Added Brkdn'!N102))</f>
        <v/>
      </c>
      <c r="AE102" s="6" t="str">
        <f t="shared" si="25"/>
        <v/>
      </c>
      <c r="AF102" s="15" t="str">
        <f t="shared" si="26"/>
        <v/>
      </c>
    </row>
    <row r="103" spans="1:32" x14ac:dyDescent="0.3">
      <c r="A103" t="str">
        <f>'Emission Assumption Summary'!A103</f>
        <v/>
      </c>
      <c r="B103" s="4" t="str">
        <f>IF(A103="","",B102*(1+Assumptions!$B$9))</f>
        <v/>
      </c>
      <c r="C103" s="13" t="str">
        <f>IF(A103="","",C102*(1+Assumptions!$B$19))</f>
        <v/>
      </c>
      <c r="D103" s="11" t="str">
        <f t="shared" si="27"/>
        <v/>
      </c>
      <c r="E103" s="7" t="str">
        <f t="shared" si="17"/>
        <v/>
      </c>
      <c r="F103" s="6" t="str">
        <f t="shared" si="28"/>
        <v/>
      </c>
      <c r="G103" s="11" t="str">
        <f>IF(A103="","",G102*(1+Assumptions!$B$13))</f>
        <v/>
      </c>
      <c r="H103" s="6" t="str">
        <f t="shared" si="29"/>
        <v/>
      </c>
      <c r="I103" s="7" t="str">
        <f t="shared" si="18"/>
        <v/>
      </c>
      <c r="J103" s="11" t="str">
        <f>IF(A103="","",J102*(1+Assumptions!$B$15))</f>
        <v/>
      </c>
      <c r="K103" s="5" t="str">
        <f>IF(A103="","",Assumptions!$B$15)</f>
        <v/>
      </c>
      <c r="L103" s="6" t="str">
        <f t="shared" si="19"/>
        <v/>
      </c>
      <c r="M103" s="14" t="str">
        <f t="shared" si="30"/>
        <v/>
      </c>
      <c r="N103" s="7" t="str">
        <f>IF(A103="","",N102+(M103*'Alt Added Brkdn'!F103))</f>
        <v/>
      </c>
      <c r="O103" s="6" t="str">
        <f t="shared" si="31"/>
        <v/>
      </c>
      <c r="P103" s="7" t="str">
        <f>IF(A103="","",P102+(M103*'Alt Added Brkdn'!G103))</f>
        <v/>
      </c>
      <c r="Q103" s="6" t="str">
        <f t="shared" si="33"/>
        <v/>
      </c>
      <c r="R103" s="7" t="str">
        <f>IF(A103="","",R102+(M103*'Alt Added Brkdn'!H103))</f>
        <v/>
      </c>
      <c r="S103" s="6" t="str">
        <f t="shared" si="20"/>
        <v/>
      </c>
      <c r="T103" s="7" t="str">
        <f>IF(A103="","",T102+(M103*'Alt Added Brkdn'!I103))</f>
        <v/>
      </c>
      <c r="U103" s="6" t="str">
        <f t="shared" si="21"/>
        <v/>
      </c>
      <c r="V103" s="11" t="str">
        <f>IF(A103="","",V102+(M103*'Alt Added Brkdn'!J103))</f>
        <v/>
      </c>
      <c r="W103" s="6" t="str">
        <f t="shared" si="22"/>
        <v/>
      </c>
      <c r="X103" s="11" t="str">
        <f>IF(A102="","",X102+(M103*'Alt Added Brkdn'!L103))</f>
        <v/>
      </c>
      <c r="Y103" s="6" t="str">
        <f t="shared" si="32"/>
        <v/>
      </c>
      <c r="Z103" s="11" t="str">
        <f>IF(A103="","",Z102+(M103*'Alt Added Brkdn'!L103))</f>
        <v/>
      </c>
      <c r="AA103" s="6" t="str">
        <f t="shared" si="23"/>
        <v/>
      </c>
      <c r="AB103" s="11" t="str">
        <f>IF(A103="","",AB102+(M103*'Alt Added Brkdn'!M103))</f>
        <v/>
      </c>
      <c r="AC103" s="6" t="str">
        <f t="shared" si="24"/>
        <v/>
      </c>
      <c r="AD103" s="11" t="str">
        <f>IF(A103="","",AD102+(M103*'Alt Added Brkdn'!N103))</f>
        <v/>
      </c>
      <c r="AE103" s="6" t="str">
        <f t="shared" si="25"/>
        <v/>
      </c>
      <c r="AF103" s="15" t="str">
        <f t="shared" si="26"/>
        <v/>
      </c>
    </row>
    <row r="104" spans="1:32" x14ac:dyDescent="0.3">
      <c r="A104" t="str">
        <f>'Emission Assumption Summary'!A104</f>
        <v/>
      </c>
      <c r="B104" s="4" t="str">
        <f>IF(A104="","",B103*(1+Assumptions!$B$9))</f>
        <v/>
      </c>
      <c r="C104" s="13" t="str">
        <f>IF(A104="","",C103*(1+Assumptions!$B$19))</f>
        <v/>
      </c>
      <c r="D104" s="11" t="str">
        <f t="shared" si="27"/>
        <v/>
      </c>
      <c r="E104" s="7" t="str">
        <f t="shared" si="17"/>
        <v/>
      </c>
      <c r="F104" s="6" t="str">
        <f t="shared" si="28"/>
        <v/>
      </c>
      <c r="G104" s="11" t="str">
        <f>IF(A104="","",G103*(1+Assumptions!$B$13))</f>
        <v/>
      </c>
      <c r="H104" s="6" t="str">
        <f t="shared" si="29"/>
        <v/>
      </c>
      <c r="I104" s="7" t="str">
        <f t="shared" si="18"/>
        <v/>
      </c>
      <c r="J104" s="11" t="str">
        <f>IF(A104="","",J103*(1+Assumptions!$B$15))</f>
        <v/>
      </c>
      <c r="K104" s="5" t="str">
        <f>IF(A104="","",Assumptions!$B$15)</f>
        <v/>
      </c>
      <c r="L104" s="6" t="str">
        <f t="shared" si="19"/>
        <v/>
      </c>
      <c r="M104" s="14" t="str">
        <f t="shared" si="30"/>
        <v/>
      </c>
      <c r="N104" s="7" t="str">
        <f>IF(A104="","",N103+(M104*'Alt Added Brkdn'!F104))</f>
        <v/>
      </c>
      <c r="O104" s="6" t="str">
        <f t="shared" si="31"/>
        <v/>
      </c>
      <c r="P104" s="7" t="str">
        <f>IF(A104="","",P103+(M104*'Alt Added Brkdn'!G104))</f>
        <v/>
      </c>
      <c r="Q104" s="6" t="str">
        <f t="shared" si="33"/>
        <v/>
      </c>
      <c r="R104" s="7" t="str">
        <f>IF(A104="","",R103+(M104*'Alt Added Brkdn'!H104))</f>
        <v/>
      </c>
      <c r="S104" s="6" t="str">
        <f t="shared" si="20"/>
        <v/>
      </c>
      <c r="T104" s="7" t="str">
        <f>IF(A104="","",T103+(M104*'Alt Added Brkdn'!I104))</f>
        <v/>
      </c>
      <c r="U104" s="6" t="str">
        <f t="shared" si="21"/>
        <v/>
      </c>
      <c r="V104" s="11" t="str">
        <f>IF(A104="","",V103+(M104*'Alt Added Brkdn'!J104))</f>
        <v/>
      </c>
      <c r="W104" s="6" t="str">
        <f t="shared" si="22"/>
        <v/>
      </c>
      <c r="X104" s="11" t="str">
        <f>IF(A103="","",X103+(M104*'Alt Added Brkdn'!L104))</f>
        <v/>
      </c>
      <c r="Y104" s="6" t="str">
        <f t="shared" si="32"/>
        <v/>
      </c>
      <c r="Z104" s="11" t="str">
        <f>IF(A104="","",Z103+(M104*'Alt Added Brkdn'!L104))</f>
        <v/>
      </c>
      <c r="AA104" s="6" t="str">
        <f t="shared" si="23"/>
        <v/>
      </c>
      <c r="AB104" s="11" t="str">
        <f>IF(A104="","",AB103+(M104*'Alt Added Brkdn'!M104))</f>
        <v/>
      </c>
      <c r="AC104" s="6" t="str">
        <f t="shared" si="24"/>
        <v/>
      </c>
      <c r="AD104" s="11" t="str">
        <f>IF(A104="","",AD103+(M104*'Alt Added Brkdn'!N104))</f>
        <v/>
      </c>
      <c r="AE104" s="6" t="str">
        <f t="shared" si="25"/>
        <v/>
      </c>
      <c r="AF104" s="15" t="str">
        <f t="shared" si="26"/>
        <v/>
      </c>
    </row>
    <row r="105" spans="1:32" x14ac:dyDescent="0.3">
      <c r="A105" t="str">
        <f>'Emission Assumption Summary'!A105</f>
        <v/>
      </c>
      <c r="B105" s="4" t="str">
        <f>IF(A105="","",B104*(1+Assumptions!$B$9))</f>
        <v/>
      </c>
      <c r="C105" s="13" t="str">
        <f>IF(A105="","",C104*(1+Assumptions!$B$19))</f>
        <v/>
      </c>
      <c r="D105" s="11" t="str">
        <f t="shared" si="27"/>
        <v/>
      </c>
      <c r="E105" s="7" t="str">
        <f t="shared" si="17"/>
        <v/>
      </c>
      <c r="F105" s="6" t="str">
        <f t="shared" si="28"/>
        <v/>
      </c>
      <c r="G105" s="11" t="str">
        <f>IF(A105="","",G104*(1+Assumptions!$B$13))</f>
        <v/>
      </c>
      <c r="H105" s="6" t="str">
        <f t="shared" si="29"/>
        <v/>
      </c>
      <c r="I105" s="7" t="str">
        <f t="shared" si="18"/>
        <v/>
      </c>
      <c r="J105" s="11" t="str">
        <f>IF(A105="","",J104*(1+Assumptions!$B$15))</f>
        <v/>
      </c>
      <c r="K105" s="5" t="str">
        <f>IF(A105="","",Assumptions!$B$15)</f>
        <v/>
      </c>
      <c r="L105" s="6" t="str">
        <f t="shared" si="19"/>
        <v/>
      </c>
      <c r="M105" s="14" t="str">
        <f t="shared" si="30"/>
        <v/>
      </c>
      <c r="N105" s="7" t="str">
        <f>IF(A105="","",N104+(M105*'Alt Added Brkdn'!F105))</f>
        <v/>
      </c>
      <c r="O105" s="6" t="str">
        <f t="shared" si="31"/>
        <v/>
      </c>
      <c r="P105" s="7" t="str">
        <f>IF(A105="","",P104+(M105*'Alt Added Brkdn'!G105))</f>
        <v/>
      </c>
      <c r="Q105" s="6" t="str">
        <f t="shared" si="33"/>
        <v/>
      </c>
      <c r="R105" s="7" t="str">
        <f>IF(A105="","",R104+(M105*'Alt Added Brkdn'!H105))</f>
        <v/>
      </c>
      <c r="S105" s="6" t="str">
        <f t="shared" si="20"/>
        <v/>
      </c>
      <c r="T105" s="7" t="str">
        <f>IF(A105="","",T104+(M105*'Alt Added Brkdn'!I105))</f>
        <v/>
      </c>
      <c r="U105" s="6" t="str">
        <f t="shared" si="21"/>
        <v/>
      </c>
      <c r="V105" s="11" t="str">
        <f>IF(A105="","",V104+(M105*'Alt Added Brkdn'!J105))</f>
        <v/>
      </c>
      <c r="W105" s="6" t="str">
        <f t="shared" si="22"/>
        <v/>
      </c>
      <c r="X105" s="11" t="str">
        <f>IF(A104="","",X104+(M105*'Alt Added Brkdn'!L105))</f>
        <v/>
      </c>
      <c r="Y105" s="6" t="str">
        <f t="shared" si="32"/>
        <v/>
      </c>
      <c r="Z105" s="11" t="str">
        <f>IF(A105="","",Z104+(M105*'Alt Added Brkdn'!L105))</f>
        <v/>
      </c>
      <c r="AA105" s="6" t="str">
        <f t="shared" si="23"/>
        <v/>
      </c>
      <c r="AB105" s="11" t="str">
        <f>IF(A105="","",AB104+(M105*'Alt Added Brkdn'!M105))</f>
        <v/>
      </c>
      <c r="AC105" s="6" t="str">
        <f t="shared" si="24"/>
        <v/>
      </c>
      <c r="AD105" s="11" t="str">
        <f>IF(A105="","",AD104+(M105*'Alt Added Brkdn'!N105))</f>
        <v/>
      </c>
      <c r="AE105" s="6" t="str">
        <f t="shared" si="25"/>
        <v/>
      </c>
      <c r="AF105" s="15" t="str">
        <f t="shared" si="26"/>
        <v/>
      </c>
    </row>
    <row r="106" spans="1:32" x14ac:dyDescent="0.3">
      <c r="A106" t="str">
        <f>'Emission Assumption Summary'!A106</f>
        <v/>
      </c>
      <c r="B106" s="4" t="str">
        <f>IF(A106="","",B105*(1+Assumptions!$B$9))</f>
        <v/>
      </c>
      <c r="C106" s="13" t="str">
        <f>IF(A106="","",C105*(1+Assumptions!$B$19))</f>
        <v/>
      </c>
      <c r="D106" s="11" t="str">
        <f t="shared" si="27"/>
        <v/>
      </c>
      <c r="E106" s="7" t="str">
        <f t="shared" si="17"/>
        <v/>
      </c>
      <c r="F106" s="6" t="str">
        <f t="shared" si="28"/>
        <v/>
      </c>
      <c r="G106" s="11" t="str">
        <f>IF(A106="","",G105*(1+Assumptions!$B$13))</f>
        <v/>
      </c>
      <c r="H106" s="6" t="str">
        <f t="shared" si="29"/>
        <v/>
      </c>
      <c r="I106" s="7" t="str">
        <f t="shared" si="18"/>
        <v/>
      </c>
      <c r="J106" s="11" t="str">
        <f>IF(A106="","",J105*(1+Assumptions!$B$15))</f>
        <v/>
      </c>
      <c r="K106" s="5" t="str">
        <f>IF(A106="","",Assumptions!$B$15)</f>
        <v/>
      </c>
      <c r="L106" s="6" t="str">
        <f t="shared" si="19"/>
        <v/>
      </c>
      <c r="M106" s="14" t="str">
        <f t="shared" si="30"/>
        <v/>
      </c>
      <c r="N106" s="7" t="str">
        <f>IF(A106="","",N105+(M106*'Alt Added Brkdn'!F106))</f>
        <v/>
      </c>
      <c r="O106" s="6" t="str">
        <f t="shared" si="31"/>
        <v/>
      </c>
      <c r="P106" s="7" t="str">
        <f>IF(A106="","",P105+(M106*'Alt Added Brkdn'!G106))</f>
        <v/>
      </c>
      <c r="Q106" s="6" t="str">
        <f t="shared" si="33"/>
        <v/>
      </c>
      <c r="R106" s="7" t="str">
        <f>IF(A106="","",R105+(M106*'Alt Added Brkdn'!H106))</f>
        <v/>
      </c>
      <c r="S106" s="6" t="str">
        <f t="shared" si="20"/>
        <v/>
      </c>
      <c r="T106" s="7" t="str">
        <f>IF(A106="","",T105+(M106*'Alt Added Brkdn'!I106))</f>
        <v/>
      </c>
      <c r="U106" s="6" t="str">
        <f t="shared" si="21"/>
        <v/>
      </c>
      <c r="V106" s="11" t="str">
        <f>IF(A106="","",V105+(M106*'Alt Added Brkdn'!J106))</f>
        <v/>
      </c>
      <c r="W106" s="6" t="str">
        <f t="shared" si="22"/>
        <v/>
      </c>
      <c r="X106" s="11" t="str">
        <f>IF(A105="","",X105+(M106*'Alt Added Brkdn'!L106))</f>
        <v/>
      </c>
      <c r="Y106" s="6" t="str">
        <f t="shared" si="32"/>
        <v/>
      </c>
      <c r="Z106" s="11" t="str">
        <f>IF(A106="","",Z105+(M106*'Alt Added Brkdn'!L106))</f>
        <v/>
      </c>
      <c r="AA106" s="6" t="str">
        <f t="shared" si="23"/>
        <v/>
      </c>
      <c r="AB106" s="11" t="str">
        <f>IF(A106="","",AB105+(M106*'Alt Added Brkdn'!M106))</f>
        <v/>
      </c>
      <c r="AC106" s="6" t="str">
        <f t="shared" si="24"/>
        <v/>
      </c>
      <c r="AD106" s="11" t="str">
        <f>IF(A106="","",AD105+(M106*'Alt Added Brkdn'!N106))</f>
        <v/>
      </c>
      <c r="AE106" s="6" t="str">
        <f t="shared" si="25"/>
        <v/>
      </c>
      <c r="AF106" s="15" t="str">
        <f t="shared" si="26"/>
        <v/>
      </c>
    </row>
    <row r="107" spans="1:32" x14ac:dyDescent="0.3">
      <c r="A107" t="str">
        <f>'Emission Assumption Summary'!A107</f>
        <v/>
      </c>
      <c r="B107" s="4" t="str">
        <f>IF(A107="","",B106*(1+Assumptions!$B$9))</f>
        <v/>
      </c>
      <c r="C107" s="13" t="str">
        <f>IF(A107="","",C106*(1+Assumptions!$B$19))</f>
        <v/>
      </c>
      <c r="D107" s="11" t="str">
        <f t="shared" si="27"/>
        <v/>
      </c>
      <c r="E107" s="7" t="str">
        <f t="shared" si="17"/>
        <v/>
      </c>
      <c r="F107" s="6" t="str">
        <f t="shared" si="28"/>
        <v/>
      </c>
      <c r="G107" s="11" t="str">
        <f>IF(A107="","",G106*(1+Assumptions!$B$13))</f>
        <v/>
      </c>
      <c r="H107" s="6" t="str">
        <f t="shared" si="29"/>
        <v/>
      </c>
      <c r="I107" s="7" t="str">
        <f t="shared" si="18"/>
        <v/>
      </c>
      <c r="J107" s="11" t="str">
        <f>IF(A107="","",J106*(1+Assumptions!$B$15))</f>
        <v/>
      </c>
      <c r="K107" s="5" t="str">
        <f>IF(A107="","",Assumptions!$B$15)</f>
        <v/>
      </c>
      <c r="L107" s="6" t="str">
        <f t="shared" si="19"/>
        <v/>
      </c>
      <c r="M107" s="14" t="str">
        <f t="shared" si="30"/>
        <v/>
      </c>
      <c r="N107" s="7" t="str">
        <f>IF(A107="","",N106+(M107*'Alt Added Brkdn'!F107))</f>
        <v/>
      </c>
      <c r="O107" s="6" t="str">
        <f t="shared" si="31"/>
        <v/>
      </c>
      <c r="P107" s="7" t="str">
        <f>IF(A107="","",P106+(M107*'Alt Added Brkdn'!G107))</f>
        <v/>
      </c>
      <c r="Q107" s="6" t="str">
        <f t="shared" si="33"/>
        <v/>
      </c>
      <c r="R107" s="7" t="str">
        <f>IF(A107="","",R106+(M107*'Alt Added Brkdn'!H107))</f>
        <v/>
      </c>
      <c r="S107" s="6" t="str">
        <f t="shared" si="20"/>
        <v/>
      </c>
      <c r="T107" s="7" t="str">
        <f>IF(A107="","",T106+(M107*'Alt Added Brkdn'!I107))</f>
        <v/>
      </c>
      <c r="U107" s="6" t="str">
        <f t="shared" si="21"/>
        <v/>
      </c>
      <c r="V107" s="11" t="str">
        <f>IF(A107="","",V106+(M107*'Alt Added Brkdn'!J107))</f>
        <v/>
      </c>
      <c r="W107" s="6" t="str">
        <f t="shared" si="22"/>
        <v/>
      </c>
      <c r="X107" s="11" t="str">
        <f>IF(A106="","",X106+(M107*'Alt Added Brkdn'!L107))</f>
        <v/>
      </c>
      <c r="Y107" s="6" t="str">
        <f t="shared" si="32"/>
        <v/>
      </c>
      <c r="Z107" s="11" t="str">
        <f>IF(A107="","",Z106+(M107*'Alt Added Brkdn'!L107))</f>
        <v/>
      </c>
      <c r="AA107" s="6" t="str">
        <f t="shared" si="23"/>
        <v/>
      </c>
      <c r="AB107" s="11" t="str">
        <f>IF(A107="","",AB106+(M107*'Alt Added Brkdn'!M107))</f>
        <v/>
      </c>
      <c r="AC107" s="6" t="str">
        <f t="shared" si="24"/>
        <v/>
      </c>
      <c r="AD107" s="11" t="str">
        <f>IF(A107="","",AD106+(M107*'Alt Added Brkdn'!N107))</f>
        <v/>
      </c>
      <c r="AE107" s="6" t="str">
        <f t="shared" si="25"/>
        <v/>
      </c>
      <c r="AF107" s="15" t="str">
        <f t="shared" si="26"/>
        <v/>
      </c>
    </row>
    <row r="108" spans="1:32" x14ac:dyDescent="0.3">
      <c r="A108" t="str">
        <f>'Emission Assumption Summary'!A108</f>
        <v/>
      </c>
      <c r="B108" s="4" t="str">
        <f>IF(A108="","",B107*(1+Assumptions!$B$9))</f>
        <v/>
      </c>
      <c r="C108" s="13" t="str">
        <f>IF(A108="","",C107*(1+Assumptions!$B$19))</f>
        <v/>
      </c>
      <c r="D108" s="11" t="str">
        <f t="shared" si="27"/>
        <v/>
      </c>
      <c r="E108" s="7" t="str">
        <f t="shared" si="17"/>
        <v/>
      </c>
      <c r="F108" s="6" t="str">
        <f t="shared" si="28"/>
        <v/>
      </c>
      <c r="G108" s="11" t="str">
        <f>IF(A108="","",G107*(1+Assumptions!$B$13))</f>
        <v/>
      </c>
      <c r="H108" s="6" t="str">
        <f t="shared" si="29"/>
        <v/>
      </c>
      <c r="I108" s="7" t="str">
        <f t="shared" si="18"/>
        <v/>
      </c>
      <c r="J108" s="11" t="str">
        <f>IF(A108="","",J107*(1+Assumptions!$B$15))</f>
        <v/>
      </c>
      <c r="K108" s="5" t="str">
        <f>IF(A108="","",Assumptions!$B$15)</f>
        <v/>
      </c>
      <c r="L108" s="6" t="str">
        <f t="shared" si="19"/>
        <v/>
      </c>
      <c r="M108" s="14" t="str">
        <f t="shared" si="30"/>
        <v/>
      </c>
      <c r="N108" s="7" t="str">
        <f>IF(A108="","",N107+(M108*'Alt Added Brkdn'!F108))</f>
        <v/>
      </c>
      <c r="O108" s="6" t="str">
        <f t="shared" si="31"/>
        <v/>
      </c>
      <c r="P108" s="7" t="str">
        <f>IF(A108="","",P107+(M108*'Alt Added Brkdn'!G108))</f>
        <v/>
      </c>
      <c r="Q108" s="6" t="str">
        <f t="shared" si="33"/>
        <v/>
      </c>
      <c r="R108" s="7" t="str">
        <f>IF(A108="","",R107+(M108*'Alt Added Brkdn'!H108))</f>
        <v/>
      </c>
      <c r="S108" s="6" t="str">
        <f t="shared" si="20"/>
        <v/>
      </c>
      <c r="T108" s="7" t="str">
        <f>IF(A108="","",T107+(M108*'Alt Added Brkdn'!I108))</f>
        <v/>
      </c>
      <c r="U108" s="6" t="str">
        <f t="shared" si="21"/>
        <v/>
      </c>
      <c r="V108" s="11" t="str">
        <f>IF(A108="","",V107+(M108*'Alt Added Brkdn'!J108))</f>
        <v/>
      </c>
      <c r="W108" s="6" t="str">
        <f t="shared" si="22"/>
        <v/>
      </c>
      <c r="X108" s="11" t="str">
        <f>IF(A107="","",X107+(M108*'Alt Added Brkdn'!L108))</f>
        <v/>
      </c>
      <c r="Y108" s="6" t="str">
        <f t="shared" si="32"/>
        <v/>
      </c>
      <c r="Z108" s="11" t="str">
        <f>IF(A108="","",Z107+(M108*'Alt Added Brkdn'!L108))</f>
        <v/>
      </c>
      <c r="AA108" s="6" t="str">
        <f t="shared" si="23"/>
        <v/>
      </c>
      <c r="AB108" s="11" t="str">
        <f>IF(A108="","",AB107+(M108*'Alt Added Brkdn'!M108))</f>
        <v/>
      </c>
      <c r="AC108" s="6" t="str">
        <f t="shared" si="24"/>
        <v/>
      </c>
      <c r="AD108" s="11" t="str">
        <f>IF(A108="","",AD107+(M108*'Alt Added Brkdn'!N108))</f>
        <v/>
      </c>
      <c r="AE108" s="6" t="str">
        <f t="shared" si="25"/>
        <v/>
      </c>
      <c r="AF108" s="15" t="str">
        <f t="shared" si="26"/>
        <v/>
      </c>
    </row>
    <row r="109" spans="1:32" x14ac:dyDescent="0.3">
      <c r="A109" t="str">
        <f>'Emission Assumption Summary'!A109</f>
        <v/>
      </c>
      <c r="B109" s="4" t="str">
        <f>IF(A109="","",B108*(1+Assumptions!$B$9))</f>
        <v/>
      </c>
      <c r="C109" s="13" t="str">
        <f>IF(A109="","",C108*(1+Assumptions!$B$19))</f>
        <v/>
      </c>
      <c r="D109" s="11" t="str">
        <f t="shared" si="27"/>
        <v/>
      </c>
      <c r="E109" s="7" t="str">
        <f t="shared" si="17"/>
        <v/>
      </c>
      <c r="F109" s="6" t="str">
        <f t="shared" si="28"/>
        <v/>
      </c>
      <c r="G109" s="11" t="str">
        <f>IF(A109="","",G108*(1+Assumptions!$B$13))</f>
        <v/>
      </c>
      <c r="H109" s="6" t="str">
        <f t="shared" si="29"/>
        <v/>
      </c>
      <c r="I109" s="7" t="str">
        <f t="shared" si="18"/>
        <v/>
      </c>
      <c r="J109" s="11" t="str">
        <f>IF(A109="","",J108*(1+Assumptions!$B$15))</f>
        <v/>
      </c>
      <c r="K109" s="5" t="str">
        <f>IF(A109="","",Assumptions!$B$15)</f>
        <v/>
      </c>
      <c r="L109" s="6" t="str">
        <f t="shared" si="19"/>
        <v/>
      </c>
      <c r="M109" s="14" t="str">
        <f t="shared" si="30"/>
        <v/>
      </c>
      <c r="N109" s="7" t="str">
        <f>IF(A109="","",N108+(M109*'Alt Added Brkdn'!F109))</f>
        <v/>
      </c>
      <c r="O109" s="6" t="str">
        <f t="shared" si="31"/>
        <v/>
      </c>
      <c r="P109" s="7" t="str">
        <f>IF(A109="","",P108+(M109*'Alt Added Brkdn'!G109))</f>
        <v/>
      </c>
      <c r="Q109" s="6" t="str">
        <f t="shared" si="33"/>
        <v/>
      </c>
      <c r="R109" s="7" t="str">
        <f>IF(A109="","",R108+(M109*'Alt Added Brkdn'!H109))</f>
        <v/>
      </c>
      <c r="S109" s="6" t="str">
        <f t="shared" si="20"/>
        <v/>
      </c>
      <c r="T109" s="7" t="str">
        <f>IF(A109="","",T108+(M109*'Alt Added Brkdn'!I109))</f>
        <v/>
      </c>
      <c r="U109" s="6" t="str">
        <f t="shared" si="21"/>
        <v/>
      </c>
      <c r="V109" s="11" t="str">
        <f>IF(A109="","",V108+(M109*'Alt Added Brkdn'!J109))</f>
        <v/>
      </c>
      <c r="W109" s="6" t="str">
        <f t="shared" si="22"/>
        <v/>
      </c>
      <c r="X109" s="11" t="str">
        <f>IF(A108="","",X108+(M109*'Alt Added Brkdn'!L109))</f>
        <v/>
      </c>
      <c r="Y109" s="6" t="str">
        <f t="shared" si="32"/>
        <v/>
      </c>
      <c r="Z109" s="11" t="str">
        <f>IF(A109="","",Z108+(M109*'Alt Added Brkdn'!L109))</f>
        <v/>
      </c>
      <c r="AA109" s="6" t="str">
        <f t="shared" si="23"/>
        <v/>
      </c>
      <c r="AB109" s="11" t="str">
        <f>IF(A109="","",AB108+(M109*'Alt Added Brkdn'!M109))</f>
        <v/>
      </c>
      <c r="AC109" s="6" t="str">
        <f t="shared" si="24"/>
        <v/>
      </c>
      <c r="AD109" s="11" t="str">
        <f>IF(A109="","",AD108+(M109*'Alt Added Brkdn'!N109))</f>
        <v/>
      </c>
      <c r="AE109" s="6" t="str">
        <f t="shared" si="25"/>
        <v/>
      </c>
      <c r="AF109" s="15" t="str">
        <f t="shared" si="26"/>
        <v/>
      </c>
    </row>
    <row r="110" spans="1:32" x14ac:dyDescent="0.3">
      <c r="A110" t="str">
        <f>'Emission Assumption Summary'!A110</f>
        <v/>
      </c>
      <c r="B110" s="4" t="str">
        <f>IF(A110="","",B109*(1+Assumptions!$B$9))</f>
        <v/>
      </c>
      <c r="C110" s="13" t="str">
        <f>IF(A110="","",C109*(1+Assumptions!$B$19))</f>
        <v/>
      </c>
      <c r="D110" s="11" t="str">
        <f t="shared" si="27"/>
        <v/>
      </c>
      <c r="E110" s="7" t="str">
        <f t="shared" si="17"/>
        <v/>
      </c>
      <c r="F110" s="6" t="str">
        <f t="shared" si="28"/>
        <v/>
      </c>
      <c r="G110" s="11" t="str">
        <f>IF(A110="","",G109*(1+Assumptions!$B$13))</f>
        <v/>
      </c>
      <c r="H110" s="6" t="str">
        <f t="shared" si="29"/>
        <v/>
      </c>
      <c r="I110" s="7" t="str">
        <f t="shared" si="18"/>
        <v/>
      </c>
      <c r="J110" s="11" t="str">
        <f>IF(A110="","",J109*(1+Assumptions!$B$15))</f>
        <v/>
      </c>
      <c r="K110" s="5" t="str">
        <f>IF(A110="","",Assumptions!$B$15)</f>
        <v/>
      </c>
      <c r="L110" s="6" t="str">
        <f t="shared" si="19"/>
        <v/>
      </c>
      <c r="M110" s="14" t="str">
        <f t="shared" si="30"/>
        <v/>
      </c>
      <c r="N110" s="7" t="str">
        <f>IF(A110="","",N109+(M110*'Alt Added Brkdn'!F110))</f>
        <v/>
      </c>
      <c r="O110" s="6" t="str">
        <f t="shared" si="31"/>
        <v/>
      </c>
      <c r="P110" s="7" t="str">
        <f>IF(A110="","",P109+(M110*'Alt Added Brkdn'!G110))</f>
        <v/>
      </c>
      <c r="Q110" s="6" t="str">
        <f t="shared" si="33"/>
        <v/>
      </c>
      <c r="R110" s="7" t="str">
        <f>IF(A110="","",R109+(M110*'Alt Added Brkdn'!H110))</f>
        <v/>
      </c>
      <c r="S110" s="6" t="str">
        <f t="shared" si="20"/>
        <v/>
      </c>
      <c r="T110" s="7" t="str">
        <f>IF(A110="","",T109+(M110*'Alt Added Brkdn'!I110))</f>
        <v/>
      </c>
      <c r="U110" s="6" t="str">
        <f t="shared" si="21"/>
        <v/>
      </c>
      <c r="V110" s="11" t="str">
        <f>IF(A110="","",V109+(M110*'Alt Added Brkdn'!J110))</f>
        <v/>
      </c>
      <c r="W110" s="6" t="str">
        <f t="shared" si="22"/>
        <v/>
      </c>
      <c r="X110" s="11" t="str">
        <f>IF(A109="","",X109+(M110*'Alt Added Brkdn'!L110))</f>
        <v/>
      </c>
      <c r="Y110" s="6" t="str">
        <f t="shared" si="32"/>
        <v/>
      </c>
      <c r="Z110" s="11" t="str">
        <f>IF(A110="","",Z109+(M110*'Alt Added Brkdn'!L110))</f>
        <v/>
      </c>
      <c r="AA110" s="6" t="str">
        <f t="shared" si="23"/>
        <v/>
      </c>
      <c r="AB110" s="11" t="str">
        <f>IF(A110="","",AB109+(M110*'Alt Added Brkdn'!M110))</f>
        <v/>
      </c>
      <c r="AC110" s="6" t="str">
        <f t="shared" si="24"/>
        <v/>
      </c>
      <c r="AD110" s="11" t="str">
        <f>IF(A110="","",AD109+(M110*'Alt Added Brkdn'!N110))</f>
        <v/>
      </c>
      <c r="AE110" s="6" t="str">
        <f t="shared" si="25"/>
        <v/>
      </c>
      <c r="AF110" s="15" t="str">
        <f t="shared" si="26"/>
        <v/>
      </c>
    </row>
    <row r="111" spans="1:32" x14ac:dyDescent="0.3">
      <c r="A111" t="str">
        <f>'Emission Assumption Summary'!A111</f>
        <v/>
      </c>
      <c r="B111" s="4" t="str">
        <f>IF(A111="","",B110*(1+Assumptions!$B$9))</f>
        <v/>
      </c>
      <c r="C111" s="13" t="str">
        <f>IF(A111="","",C110*(1+Assumptions!$B$19))</f>
        <v/>
      </c>
      <c r="D111" s="11" t="str">
        <f t="shared" si="27"/>
        <v/>
      </c>
      <c r="E111" s="7" t="str">
        <f t="shared" si="17"/>
        <v/>
      </c>
      <c r="F111" s="6" t="str">
        <f t="shared" si="28"/>
        <v/>
      </c>
      <c r="G111" s="11" t="str">
        <f>IF(A111="","",G110*(1+Assumptions!$B$13))</f>
        <v/>
      </c>
      <c r="H111" s="6" t="str">
        <f t="shared" si="29"/>
        <v/>
      </c>
      <c r="I111" s="7" t="str">
        <f t="shared" si="18"/>
        <v/>
      </c>
      <c r="J111" s="11" t="str">
        <f>IF(A111="","",J110*(1+Assumptions!$B$15))</f>
        <v/>
      </c>
      <c r="K111" s="5" t="str">
        <f>IF(A111="","",Assumptions!$B$15)</f>
        <v/>
      </c>
      <c r="L111" s="6" t="str">
        <f t="shared" si="19"/>
        <v/>
      </c>
      <c r="M111" s="14" t="str">
        <f t="shared" si="30"/>
        <v/>
      </c>
      <c r="N111" s="7" t="str">
        <f>IF(A111="","",N110+(M111*'Alt Added Brkdn'!F111))</f>
        <v/>
      </c>
      <c r="O111" s="6" t="str">
        <f t="shared" si="31"/>
        <v/>
      </c>
      <c r="P111" s="7" t="str">
        <f>IF(A111="","",P110+(M111*'Alt Added Brkdn'!G111))</f>
        <v/>
      </c>
      <c r="Q111" s="6" t="str">
        <f t="shared" si="33"/>
        <v/>
      </c>
      <c r="R111" s="7" t="str">
        <f>IF(A111="","",R110+(M111*'Alt Added Brkdn'!H111))</f>
        <v/>
      </c>
      <c r="S111" s="6" t="str">
        <f t="shared" si="20"/>
        <v/>
      </c>
      <c r="T111" s="7" t="str">
        <f>IF(A111="","",T110+(M111*'Alt Added Brkdn'!I111))</f>
        <v/>
      </c>
      <c r="U111" s="6" t="str">
        <f t="shared" si="21"/>
        <v/>
      </c>
      <c r="V111" s="11" t="str">
        <f>IF(A111="","",V110+(M111*'Alt Added Brkdn'!J111))</f>
        <v/>
      </c>
      <c r="W111" s="6" t="str">
        <f t="shared" si="22"/>
        <v/>
      </c>
      <c r="X111" s="11" t="str">
        <f>IF(A110="","",X110+(M111*'Alt Added Brkdn'!L111))</f>
        <v/>
      </c>
      <c r="Y111" s="6" t="str">
        <f t="shared" si="32"/>
        <v/>
      </c>
      <c r="Z111" s="11" t="str">
        <f>IF(A111="","",Z110+(M111*'Alt Added Brkdn'!L111))</f>
        <v/>
      </c>
      <c r="AA111" s="6" t="str">
        <f t="shared" si="23"/>
        <v/>
      </c>
      <c r="AB111" s="11" t="str">
        <f>IF(A111="","",AB110+(M111*'Alt Added Brkdn'!M111))</f>
        <v/>
      </c>
      <c r="AC111" s="6" t="str">
        <f t="shared" si="24"/>
        <v/>
      </c>
      <c r="AD111" s="11" t="str">
        <f>IF(A111="","",AD110+(M111*'Alt Added Brkdn'!N111))</f>
        <v/>
      </c>
      <c r="AE111" s="6" t="str">
        <f t="shared" si="25"/>
        <v/>
      </c>
      <c r="AF111" s="15" t="str">
        <f t="shared" si="26"/>
        <v/>
      </c>
    </row>
    <row r="112" spans="1:32" x14ac:dyDescent="0.3">
      <c r="A112" t="str">
        <f>'Emission Assumption Summary'!A112</f>
        <v/>
      </c>
      <c r="B112" s="4" t="str">
        <f>IF(A112="","",B111*(1+Assumptions!$B$9))</f>
        <v/>
      </c>
      <c r="C112" s="13" t="str">
        <f>IF(A112="","",C111*(1+Assumptions!$B$19))</f>
        <v/>
      </c>
      <c r="D112" s="11" t="str">
        <f t="shared" si="27"/>
        <v/>
      </c>
      <c r="E112" s="7" t="str">
        <f t="shared" si="17"/>
        <v/>
      </c>
      <c r="F112" s="6" t="str">
        <f t="shared" si="28"/>
        <v/>
      </c>
      <c r="G112" s="11" t="str">
        <f>IF(A112="","",G111*(1+Assumptions!$B$13))</f>
        <v/>
      </c>
      <c r="H112" s="6" t="str">
        <f t="shared" si="29"/>
        <v/>
      </c>
      <c r="I112" s="7" t="str">
        <f t="shared" si="18"/>
        <v/>
      </c>
      <c r="J112" s="11" t="str">
        <f>IF(A112="","",J111*(1+Assumptions!$B$15))</f>
        <v/>
      </c>
      <c r="K112" s="5" t="str">
        <f>IF(A112="","",Assumptions!$B$15)</f>
        <v/>
      </c>
      <c r="L112" s="6" t="str">
        <f t="shared" si="19"/>
        <v/>
      </c>
      <c r="M112" s="14" t="str">
        <f t="shared" si="30"/>
        <v/>
      </c>
      <c r="N112" s="7" t="str">
        <f>IF(A112="","",N111+(M112*'Alt Added Brkdn'!F112))</f>
        <v/>
      </c>
      <c r="O112" s="6" t="str">
        <f t="shared" si="31"/>
        <v/>
      </c>
      <c r="P112" s="7" t="str">
        <f>IF(A112="","",P111+(M112*'Alt Added Brkdn'!G112))</f>
        <v/>
      </c>
      <c r="Q112" s="6" t="str">
        <f t="shared" si="33"/>
        <v/>
      </c>
      <c r="R112" s="7" t="str">
        <f>IF(A112="","",R111+(M112*'Alt Added Brkdn'!H112))</f>
        <v/>
      </c>
      <c r="S112" s="6" t="str">
        <f t="shared" si="20"/>
        <v/>
      </c>
      <c r="T112" s="7" t="str">
        <f>IF(A112="","",T111+(M112*'Alt Added Brkdn'!I112))</f>
        <v/>
      </c>
      <c r="U112" s="6" t="str">
        <f t="shared" si="21"/>
        <v/>
      </c>
      <c r="V112" s="11" t="str">
        <f>IF(A112="","",V111+(M112*'Alt Added Brkdn'!J112))</f>
        <v/>
      </c>
      <c r="W112" s="6" t="str">
        <f t="shared" si="22"/>
        <v/>
      </c>
      <c r="X112" s="11" t="str">
        <f>IF(A111="","",X111+(M112*'Alt Added Brkdn'!L112))</f>
        <v/>
      </c>
      <c r="Y112" s="6" t="str">
        <f t="shared" si="32"/>
        <v/>
      </c>
      <c r="Z112" s="11" t="str">
        <f>IF(A112="","",Z111+(M112*'Alt Added Brkdn'!L112))</f>
        <v/>
      </c>
      <c r="AA112" s="6" t="str">
        <f t="shared" si="23"/>
        <v/>
      </c>
      <c r="AB112" s="11" t="str">
        <f>IF(A112="","",AB111+(M112*'Alt Added Brkdn'!M112))</f>
        <v/>
      </c>
      <c r="AC112" s="6" t="str">
        <f t="shared" si="24"/>
        <v/>
      </c>
      <c r="AD112" s="11" t="str">
        <f>IF(A112="","",AD111+(M112*'Alt Added Brkdn'!N112))</f>
        <v/>
      </c>
      <c r="AE112" s="6" t="str">
        <f t="shared" si="25"/>
        <v/>
      </c>
      <c r="AF112" s="15" t="str">
        <f t="shared" si="26"/>
        <v/>
      </c>
    </row>
    <row r="113" spans="1:32" x14ac:dyDescent="0.3">
      <c r="A113" t="str">
        <f>'Emission Assumption Summary'!A113</f>
        <v/>
      </c>
      <c r="B113" s="4" t="str">
        <f>IF(A113="","",B112*(1+Assumptions!$B$9))</f>
        <v/>
      </c>
      <c r="C113" s="13" t="str">
        <f>IF(A113="","",C112*(1+Assumptions!$B$19))</f>
        <v/>
      </c>
      <c r="D113" s="11" t="str">
        <f t="shared" si="27"/>
        <v/>
      </c>
      <c r="E113" s="7" t="str">
        <f t="shared" si="17"/>
        <v/>
      </c>
      <c r="F113" s="6" t="str">
        <f t="shared" si="28"/>
        <v/>
      </c>
      <c r="G113" s="11" t="str">
        <f>IF(A113="","",G112*(1+Assumptions!$B$13))</f>
        <v/>
      </c>
      <c r="H113" s="6" t="str">
        <f t="shared" si="29"/>
        <v/>
      </c>
      <c r="I113" s="7" t="str">
        <f t="shared" si="18"/>
        <v/>
      </c>
      <c r="J113" s="11" t="str">
        <f>IF(A113="","",J112*(1+Assumptions!$B$15))</f>
        <v/>
      </c>
      <c r="K113" s="5" t="str">
        <f>IF(A113="","",Assumptions!$B$15)</f>
        <v/>
      </c>
      <c r="L113" s="6" t="str">
        <f t="shared" si="19"/>
        <v/>
      </c>
      <c r="M113" s="14" t="str">
        <f t="shared" si="30"/>
        <v/>
      </c>
      <c r="N113" s="7" t="str">
        <f>IF(A113="","",N112+(M113*'Alt Added Brkdn'!F113))</f>
        <v/>
      </c>
      <c r="O113" s="6" t="str">
        <f t="shared" si="31"/>
        <v/>
      </c>
      <c r="P113" s="7" t="str">
        <f>IF(A113="","",P112+(M113*'Alt Added Brkdn'!G113))</f>
        <v/>
      </c>
      <c r="Q113" s="6" t="str">
        <f t="shared" si="33"/>
        <v/>
      </c>
      <c r="R113" s="7" t="str">
        <f>IF(A113="","",R112+(M113*'Alt Added Brkdn'!H113))</f>
        <v/>
      </c>
      <c r="S113" s="6" t="str">
        <f t="shared" si="20"/>
        <v/>
      </c>
      <c r="T113" s="7" t="str">
        <f>IF(A113="","",T112+(M113*'Alt Added Brkdn'!I113))</f>
        <v/>
      </c>
      <c r="U113" s="6" t="str">
        <f t="shared" si="21"/>
        <v/>
      </c>
      <c r="V113" s="11" t="str">
        <f>IF(A113="","",V112+(M113*'Alt Added Brkdn'!J113))</f>
        <v/>
      </c>
      <c r="W113" s="6" t="str">
        <f t="shared" si="22"/>
        <v/>
      </c>
      <c r="X113" s="11" t="str">
        <f>IF(A112="","",X112+(M113*'Alt Added Brkdn'!L113))</f>
        <v/>
      </c>
      <c r="Y113" s="6" t="str">
        <f t="shared" si="32"/>
        <v/>
      </c>
      <c r="Z113" s="11" t="str">
        <f>IF(A113="","",Z112+(M113*'Alt Added Brkdn'!L113))</f>
        <v/>
      </c>
      <c r="AA113" s="6" t="str">
        <f t="shared" si="23"/>
        <v/>
      </c>
      <c r="AB113" s="11" t="str">
        <f>IF(A113="","",AB112+(M113*'Alt Added Brkdn'!M113))</f>
        <v/>
      </c>
      <c r="AC113" s="6" t="str">
        <f t="shared" si="24"/>
        <v/>
      </c>
      <c r="AD113" s="11" t="str">
        <f>IF(A113="","",AD112+(M113*'Alt Added Brkdn'!N113))</f>
        <v/>
      </c>
      <c r="AE113" s="6" t="str">
        <f t="shared" si="25"/>
        <v/>
      </c>
      <c r="AF113" s="15" t="str">
        <f t="shared" si="26"/>
        <v/>
      </c>
    </row>
    <row r="114" spans="1:32" x14ac:dyDescent="0.3">
      <c r="A114" t="str">
        <f>'Emission Assumption Summary'!A114</f>
        <v/>
      </c>
      <c r="B114" s="4" t="str">
        <f>IF(A114="","",B113*(1+Assumptions!$B$9))</f>
        <v/>
      </c>
      <c r="C114" s="13" t="str">
        <f>IF(A114="","",C113*(1+Assumptions!$B$19))</f>
        <v/>
      </c>
      <c r="D114" s="11" t="str">
        <f t="shared" si="27"/>
        <v/>
      </c>
      <c r="E114" s="7" t="str">
        <f t="shared" si="17"/>
        <v/>
      </c>
      <c r="F114" s="6" t="str">
        <f t="shared" si="28"/>
        <v/>
      </c>
      <c r="G114" s="11" t="str">
        <f>IF(A114="","",G113*(1+Assumptions!$B$13))</f>
        <v/>
      </c>
      <c r="H114" s="6" t="str">
        <f t="shared" si="29"/>
        <v/>
      </c>
      <c r="I114" s="7" t="str">
        <f t="shared" si="18"/>
        <v/>
      </c>
      <c r="J114" s="11" t="str">
        <f>IF(A114="","",J113*(1+Assumptions!$B$15))</f>
        <v/>
      </c>
      <c r="K114" s="5" t="str">
        <f>IF(A114="","",Assumptions!$B$15)</f>
        <v/>
      </c>
      <c r="L114" s="6" t="str">
        <f t="shared" si="19"/>
        <v/>
      </c>
      <c r="M114" s="14" t="str">
        <f t="shared" si="30"/>
        <v/>
      </c>
      <c r="N114" s="7" t="str">
        <f>IF(A114="","",N113+(M114*'Alt Added Brkdn'!F114))</f>
        <v/>
      </c>
      <c r="O114" s="6" t="str">
        <f t="shared" si="31"/>
        <v/>
      </c>
      <c r="P114" s="7" t="str">
        <f>IF(A114="","",P113+(M114*'Alt Added Brkdn'!G114))</f>
        <v/>
      </c>
      <c r="Q114" s="6" t="str">
        <f t="shared" si="33"/>
        <v/>
      </c>
      <c r="R114" s="7" t="str">
        <f>IF(A114="","",R113+(M114*'Alt Added Brkdn'!H114))</f>
        <v/>
      </c>
      <c r="S114" s="6" t="str">
        <f t="shared" si="20"/>
        <v/>
      </c>
      <c r="T114" s="7" t="str">
        <f>IF(A114="","",T113+(M114*'Alt Added Brkdn'!I114))</f>
        <v/>
      </c>
      <c r="U114" s="6" t="str">
        <f t="shared" si="21"/>
        <v/>
      </c>
      <c r="V114" s="11" t="str">
        <f>IF(A114="","",V113+(M114*'Alt Added Brkdn'!J114))</f>
        <v/>
      </c>
      <c r="W114" s="6" t="str">
        <f t="shared" si="22"/>
        <v/>
      </c>
      <c r="X114" s="11" t="str">
        <f>IF(A113="","",X113+(M114*'Alt Added Brkdn'!L114))</f>
        <v/>
      </c>
      <c r="Y114" s="6" t="str">
        <f t="shared" si="32"/>
        <v/>
      </c>
      <c r="Z114" s="11" t="str">
        <f>IF(A114="","",Z113+(M114*'Alt Added Brkdn'!L114))</f>
        <v/>
      </c>
      <c r="AA114" s="6" t="str">
        <f t="shared" si="23"/>
        <v/>
      </c>
      <c r="AB114" s="11" t="str">
        <f>IF(A114="","",AB113+(M114*'Alt Added Brkdn'!M114))</f>
        <v/>
      </c>
      <c r="AC114" s="6" t="str">
        <f t="shared" si="24"/>
        <v/>
      </c>
      <c r="AD114" s="11" t="str">
        <f>IF(A114="","",AD113+(M114*'Alt Added Brkdn'!N114))</f>
        <v/>
      </c>
      <c r="AE114" s="6" t="str">
        <f t="shared" si="25"/>
        <v/>
      </c>
      <c r="AF114" s="15" t="str">
        <f t="shared" si="26"/>
        <v/>
      </c>
    </row>
    <row r="115" spans="1:32" x14ac:dyDescent="0.3">
      <c r="A115" t="str">
        <f>'Emission Assumption Summary'!A115</f>
        <v/>
      </c>
      <c r="B115" s="4" t="str">
        <f>IF(A115="","",B114*(1+Assumptions!$B$9))</f>
        <v/>
      </c>
      <c r="C115" s="13" t="str">
        <f>IF(A115="","",C114*(1+Assumptions!$B$19))</f>
        <v/>
      </c>
      <c r="D115" s="11" t="str">
        <f t="shared" si="27"/>
        <v/>
      </c>
      <c r="E115" s="7" t="str">
        <f t="shared" si="17"/>
        <v/>
      </c>
      <c r="F115" s="6" t="str">
        <f t="shared" si="28"/>
        <v/>
      </c>
      <c r="G115" s="11" t="str">
        <f>IF(A115="","",G114*(1+Assumptions!$B$13))</f>
        <v/>
      </c>
      <c r="H115" s="6" t="str">
        <f t="shared" si="29"/>
        <v/>
      </c>
      <c r="I115" s="7" t="str">
        <f t="shared" si="18"/>
        <v/>
      </c>
      <c r="J115" s="11" t="str">
        <f>IF(A115="","",J114*(1+Assumptions!$B$15))</f>
        <v/>
      </c>
      <c r="K115" s="5" t="str">
        <f>IF(A115="","",Assumptions!$B$15)</f>
        <v/>
      </c>
      <c r="L115" s="6" t="str">
        <f t="shared" si="19"/>
        <v/>
      </c>
      <c r="M115" s="14" t="str">
        <f t="shared" si="30"/>
        <v/>
      </c>
      <c r="N115" s="7" t="str">
        <f>IF(A115="","",N114+(M115*'Alt Added Brkdn'!F115))</f>
        <v/>
      </c>
      <c r="O115" s="6" t="str">
        <f t="shared" si="31"/>
        <v/>
      </c>
      <c r="P115" s="7" t="str">
        <f>IF(A115="","",P114+(M115*'Alt Added Brkdn'!G115))</f>
        <v/>
      </c>
      <c r="Q115" s="6" t="str">
        <f t="shared" si="33"/>
        <v/>
      </c>
      <c r="R115" s="7" t="str">
        <f>IF(A115="","",R114+(M115*'Alt Added Brkdn'!H115))</f>
        <v/>
      </c>
      <c r="S115" s="6" t="str">
        <f t="shared" si="20"/>
        <v/>
      </c>
      <c r="T115" s="7" t="str">
        <f>IF(A115="","",T114+(M115*'Alt Added Brkdn'!I115))</f>
        <v/>
      </c>
      <c r="U115" s="6" t="str">
        <f t="shared" si="21"/>
        <v/>
      </c>
      <c r="V115" s="11" t="str">
        <f>IF(A115="","",V114+(M115*'Alt Added Brkdn'!J115))</f>
        <v/>
      </c>
      <c r="W115" s="6" t="str">
        <f t="shared" si="22"/>
        <v/>
      </c>
      <c r="X115" s="11" t="str">
        <f>IF(A114="","",X114+(M115*'Alt Added Brkdn'!L115))</f>
        <v/>
      </c>
      <c r="Y115" s="6" t="str">
        <f t="shared" si="32"/>
        <v/>
      </c>
      <c r="Z115" s="11" t="str">
        <f>IF(A115="","",Z114+(M115*'Alt Added Brkdn'!L115))</f>
        <v/>
      </c>
      <c r="AA115" s="6" t="str">
        <f t="shared" si="23"/>
        <v/>
      </c>
      <c r="AB115" s="11" t="str">
        <f>IF(A115="","",AB114+(M115*'Alt Added Brkdn'!M115))</f>
        <v/>
      </c>
      <c r="AC115" s="6" t="str">
        <f t="shared" si="24"/>
        <v/>
      </c>
      <c r="AD115" s="11" t="str">
        <f>IF(A115="","",AD114+(M115*'Alt Added Brkdn'!N115))</f>
        <v/>
      </c>
      <c r="AE115" s="6" t="str">
        <f t="shared" si="25"/>
        <v/>
      </c>
      <c r="AF115" s="15" t="str">
        <f t="shared" si="26"/>
        <v/>
      </c>
    </row>
    <row r="116" spans="1:32" x14ac:dyDescent="0.3">
      <c r="A116" t="str">
        <f>'Emission Assumption Summary'!A116</f>
        <v/>
      </c>
      <c r="B116" s="4" t="str">
        <f>IF(A116="","",B115*(1+Assumptions!$B$9))</f>
        <v/>
      </c>
      <c r="C116" s="13" t="str">
        <f>IF(A116="","",C115*(1+Assumptions!$B$19))</f>
        <v/>
      </c>
      <c r="D116" s="11" t="str">
        <f t="shared" si="27"/>
        <v/>
      </c>
      <c r="E116" s="7" t="str">
        <f t="shared" si="17"/>
        <v/>
      </c>
      <c r="F116" s="6" t="str">
        <f t="shared" si="28"/>
        <v/>
      </c>
      <c r="G116" s="11" t="str">
        <f>IF(A116="","",G115*(1+Assumptions!$B$13))</f>
        <v/>
      </c>
      <c r="H116" s="6" t="str">
        <f t="shared" si="29"/>
        <v/>
      </c>
      <c r="I116" s="7" t="str">
        <f t="shared" si="18"/>
        <v/>
      </c>
      <c r="J116" s="11" t="str">
        <f>IF(A116="","",J115*(1+Assumptions!$B$15))</f>
        <v/>
      </c>
      <c r="K116" s="5" t="str">
        <f>IF(A116="","",Assumptions!$B$15)</f>
        <v/>
      </c>
      <c r="L116" s="6" t="str">
        <f t="shared" si="19"/>
        <v/>
      </c>
      <c r="M116" s="14" t="str">
        <f t="shared" si="30"/>
        <v/>
      </c>
      <c r="N116" s="7" t="str">
        <f>IF(A116="","",N115+(M116*'Alt Added Brkdn'!F116))</f>
        <v/>
      </c>
      <c r="O116" s="6" t="str">
        <f t="shared" si="31"/>
        <v/>
      </c>
      <c r="P116" s="7" t="str">
        <f>IF(A116="","",P115+(M116*'Alt Added Brkdn'!G116))</f>
        <v/>
      </c>
      <c r="Q116" s="6" t="str">
        <f t="shared" si="33"/>
        <v/>
      </c>
      <c r="R116" s="7" t="str">
        <f>IF(A116="","",R115+(M116*'Alt Added Brkdn'!H116))</f>
        <v/>
      </c>
      <c r="S116" s="6" t="str">
        <f t="shared" si="20"/>
        <v/>
      </c>
      <c r="T116" s="7" t="str">
        <f>IF(A116="","",T115+(M116*'Alt Added Brkdn'!I116))</f>
        <v/>
      </c>
      <c r="U116" s="6" t="str">
        <f t="shared" si="21"/>
        <v/>
      </c>
      <c r="V116" s="11" t="str">
        <f>IF(A116="","",V115+(M116*'Alt Added Brkdn'!J116))</f>
        <v/>
      </c>
      <c r="W116" s="6" t="str">
        <f t="shared" si="22"/>
        <v/>
      </c>
      <c r="X116" s="11" t="str">
        <f>IF(A115="","",X115+(M116*'Alt Added Brkdn'!L116))</f>
        <v/>
      </c>
      <c r="Y116" s="6" t="str">
        <f t="shared" si="32"/>
        <v/>
      </c>
      <c r="Z116" s="11" t="str">
        <f>IF(A116="","",Z115+(M116*'Alt Added Brkdn'!L116))</f>
        <v/>
      </c>
      <c r="AA116" s="6" t="str">
        <f t="shared" si="23"/>
        <v/>
      </c>
      <c r="AB116" s="11" t="str">
        <f>IF(A116="","",AB115+(M116*'Alt Added Brkdn'!M116))</f>
        <v/>
      </c>
      <c r="AC116" s="6" t="str">
        <f t="shared" si="24"/>
        <v/>
      </c>
      <c r="AD116" s="11" t="str">
        <f>IF(A116="","",AD115+(M116*'Alt Added Brkdn'!N116))</f>
        <v/>
      </c>
      <c r="AE116" s="6" t="str">
        <f t="shared" si="25"/>
        <v/>
      </c>
      <c r="AF116" s="15" t="str">
        <f t="shared" si="26"/>
        <v/>
      </c>
    </row>
    <row r="117" spans="1:32" x14ac:dyDescent="0.3">
      <c r="A117" t="str">
        <f>'Emission Assumption Summary'!A117</f>
        <v/>
      </c>
      <c r="B117" s="4" t="str">
        <f>IF(A117="","",B116*(1+Assumptions!$B$9))</f>
        <v/>
      </c>
      <c r="C117" s="13" t="str">
        <f>IF(A117="","",C116*(1+Assumptions!$B$19))</f>
        <v/>
      </c>
      <c r="D117" s="11" t="str">
        <f t="shared" si="27"/>
        <v/>
      </c>
      <c r="E117" s="7" t="str">
        <f t="shared" si="17"/>
        <v/>
      </c>
      <c r="F117" s="6" t="str">
        <f t="shared" si="28"/>
        <v/>
      </c>
      <c r="G117" s="11" t="str">
        <f>IF(A117="","",G116*(1+Assumptions!$B$13))</f>
        <v/>
      </c>
      <c r="H117" s="6" t="str">
        <f t="shared" si="29"/>
        <v/>
      </c>
      <c r="I117" s="7" t="str">
        <f t="shared" si="18"/>
        <v/>
      </c>
      <c r="J117" s="11" t="str">
        <f>IF(A117="","",J116*(1+Assumptions!$B$15))</f>
        <v/>
      </c>
      <c r="K117" s="5" t="str">
        <f>IF(A117="","",Assumptions!$B$15)</f>
        <v/>
      </c>
      <c r="L117" s="6" t="str">
        <f t="shared" si="19"/>
        <v/>
      </c>
      <c r="M117" s="14" t="str">
        <f t="shared" si="30"/>
        <v/>
      </c>
      <c r="N117" s="7" t="str">
        <f>IF(A117="","",N116+(M117*'Alt Added Brkdn'!F117))</f>
        <v/>
      </c>
      <c r="O117" s="6" t="str">
        <f t="shared" si="31"/>
        <v/>
      </c>
      <c r="P117" s="7" t="str">
        <f>IF(A117="","",P116+(M117*'Alt Added Brkdn'!G117))</f>
        <v/>
      </c>
      <c r="Q117" s="6" t="str">
        <f t="shared" si="33"/>
        <v/>
      </c>
      <c r="R117" s="7" t="str">
        <f>IF(A117="","",R116+(M117*'Alt Added Brkdn'!H117))</f>
        <v/>
      </c>
      <c r="S117" s="6" t="str">
        <f t="shared" si="20"/>
        <v/>
      </c>
      <c r="T117" s="7" t="str">
        <f>IF(A117="","",T116+(M117*'Alt Added Brkdn'!I117))</f>
        <v/>
      </c>
      <c r="U117" s="6" t="str">
        <f t="shared" si="21"/>
        <v/>
      </c>
      <c r="V117" s="11" t="str">
        <f>IF(A117="","",V116+(M117*'Alt Added Brkdn'!J117))</f>
        <v/>
      </c>
      <c r="W117" s="6" t="str">
        <f t="shared" si="22"/>
        <v/>
      </c>
      <c r="X117" s="11" t="str">
        <f>IF(A116="","",X116+(M117*'Alt Added Brkdn'!L117))</f>
        <v/>
      </c>
      <c r="Y117" s="6" t="str">
        <f t="shared" si="32"/>
        <v/>
      </c>
      <c r="Z117" s="11" t="str">
        <f>IF(A117="","",Z116+(M117*'Alt Added Brkdn'!L117))</f>
        <v/>
      </c>
      <c r="AA117" s="6" t="str">
        <f t="shared" si="23"/>
        <v/>
      </c>
      <c r="AB117" s="11" t="str">
        <f>IF(A117="","",AB116+(M117*'Alt Added Brkdn'!M117))</f>
        <v/>
      </c>
      <c r="AC117" s="6" t="str">
        <f t="shared" si="24"/>
        <v/>
      </c>
      <c r="AD117" s="11" t="str">
        <f>IF(A117="","",AD116+(M117*'Alt Added Brkdn'!N117))</f>
        <v/>
      </c>
      <c r="AE117" s="6" t="str">
        <f t="shared" si="25"/>
        <v/>
      </c>
      <c r="AF117" s="15" t="str">
        <f t="shared" si="26"/>
        <v/>
      </c>
    </row>
    <row r="118" spans="1:32" x14ac:dyDescent="0.3">
      <c r="A118" t="str">
        <f>'Emission Assumption Summary'!A118</f>
        <v/>
      </c>
      <c r="B118" s="4" t="str">
        <f>IF(A118="","",B117*(1+Assumptions!$B$9))</f>
        <v/>
      </c>
      <c r="C118" s="13" t="str">
        <f>IF(A118="","",C117*(1+Assumptions!$B$19))</f>
        <v/>
      </c>
      <c r="D118" s="11" t="str">
        <f t="shared" si="27"/>
        <v/>
      </c>
      <c r="E118" s="7" t="str">
        <f t="shared" si="17"/>
        <v/>
      </c>
      <c r="F118" s="6" t="str">
        <f t="shared" si="28"/>
        <v/>
      </c>
      <c r="G118" s="11" t="str">
        <f>IF(A118="","",G117*(1+Assumptions!$B$13))</f>
        <v/>
      </c>
      <c r="H118" s="6" t="str">
        <f t="shared" si="29"/>
        <v/>
      </c>
      <c r="I118" s="7" t="str">
        <f t="shared" si="18"/>
        <v/>
      </c>
      <c r="J118" s="11" t="str">
        <f>IF(A118="","",J117*(1+Assumptions!$B$15))</f>
        <v/>
      </c>
      <c r="K118" s="5" t="str">
        <f>IF(A118="","",Assumptions!$B$15)</f>
        <v/>
      </c>
      <c r="L118" s="6" t="str">
        <f t="shared" si="19"/>
        <v/>
      </c>
      <c r="M118" s="14" t="str">
        <f t="shared" si="30"/>
        <v/>
      </c>
      <c r="N118" s="7" t="str">
        <f>IF(A118="","",N117+(M118*'Alt Added Brkdn'!F118))</f>
        <v/>
      </c>
      <c r="O118" s="6" t="str">
        <f t="shared" si="31"/>
        <v/>
      </c>
      <c r="P118" s="7" t="str">
        <f>IF(A118="","",P117+(M118*'Alt Added Brkdn'!G118))</f>
        <v/>
      </c>
      <c r="Q118" s="6" t="str">
        <f t="shared" si="33"/>
        <v/>
      </c>
      <c r="R118" s="7" t="str">
        <f>IF(A118="","",R117+(M118*'Alt Added Brkdn'!H118))</f>
        <v/>
      </c>
      <c r="S118" s="6" t="str">
        <f t="shared" si="20"/>
        <v/>
      </c>
      <c r="T118" s="7" t="str">
        <f>IF(A118="","",T117+(M118*'Alt Added Brkdn'!I118))</f>
        <v/>
      </c>
      <c r="U118" s="6" t="str">
        <f t="shared" si="21"/>
        <v/>
      </c>
      <c r="V118" s="11" t="str">
        <f>IF(A118="","",V117+(M118*'Alt Added Brkdn'!J118))</f>
        <v/>
      </c>
      <c r="W118" s="6" t="str">
        <f t="shared" si="22"/>
        <v/>
      </c>
      <c r="X118" s="11" t="str">
        <f>IF(A117="","",X117+(M118*'Alt Added Brkdn'!L118))</f>
        <v/>
      </c>
      <c r="Y118" s="6" t="str">
        <f t="shared" si="32"/>
        <v/>
      </c>
      <c r="Z118" s="11" t="str">
        <f>IF(A118="","",Z117+(M118*'Alt Added Brkdn'!L118))</f>
        <v/>
      </c>
      <c r="AA118" s="6" t="str">
        <f t="shared" si="23"/>
        <v/>
      </c>
      <c r="AB118" s="11" t="str">
        <f>IF(A118="","",AB117+(M118*'Alt Added Brkdn'!M118))</f>
        <v/>
      </c>
      <c r="AC118" s="6" t="str">
        <f t="shared" si="24"/>
        <v/>
      </c>
      <c r="AD118" s="11" t="str">
        <f>IF(A118="","",AD117+(M118*'Alt Added Brkdn'!N118))</f>
        <v/>
      </c>
      <c r="AE118" s="6" t="str">
        <f t="shared" si="25"/>
        <v/>
      </c>
      <c r="AF118" s="15" t="str">
        <f t="shared" si="26"/>
        <v/>
      </c>
    </row>
    <row r="119" spans="1:32" x14ac:dyDescent="0.3">
      <c r="A119" t="str">
        <f>'Emission Assumption Summary'!A119</f>
        <v/>
      </c>
      <c r="B119" s="4" t="str">
        <f>IF(A119="","",B118*(1+Assumptions!$B$9))</f>
        <v/>
      </c>
      <c r="C119" s="13" t="str">
        <f>IF(A119="","",C118*(1+Assumptions!$B$19))</f>
        <v/>
      </c>
      <c r="D119" s="11" t="str">
        <f t="shared" si="27"/>
        <v/>
      </c>
      <c r="E119" s="7" t="str">
        <f t="shared" si="17"/>
        <v/>
      </c>
      <c r="F119" s="6" t="str">
        <f t="shared" si="28"/>
        <v/>
      </c>
      <c r="G119" s="11" t="str">
        <f>IF(A119="","",G118*(1+Assumptions!$B$13))</f>
        <v/>
      </c>
      <c r="H119" s="6" t="str">
        <f t="shared" si="29"/>
        <v/>
      </c>
      <c r="I119" s="7" t="str">
        <f t="shared" si="18"/>
        <v/>
      </c>
      <c r="J119" s="11" t="str">
        <f>IF(A119="","",J118*(1+Assumptions!$B$15))</f>
        <v/>
      </c>
      <c r="K119" s="5" t="str">
        <f>IF(A119="","",Assumptions!$B$15)</f>
        <v/>
      </c>
      <c r="L119" s="6" t="str">
        <f t="shared" si="19"/>
        <v/>
      </c>
      <c r="M119" s="14" t="str">
        <f t="shared" si="30"/>
        <v/>
      </c>
      <c r="N119" s="7" t="str">
        <f>IF(A119="","",N118+(M119*'Alt Added Brkdn'!F119))</f>
        <v/>
      </c>
      <c r="O119" s="6" t="str">
        <f t="shared" si="31"/>
        <v/>
      </c>
      <c r="P119" s="7" t="str">
        <f>IF(A119="","",P118+(M119*'Alt Added Brkdn'!G119))</f>
        <v/>
      </c>
      <c r="Q119" s="6" t="str">
        <f t="shared" si="33"/>
        <v/>
      </c>
      <c r="R119" s="7" t="str">
        <f>IF(A119="","",R118+(M119*'Alt Added Brkdn'!H119))</f>
        <v/>
      </c>
      <c r="S119" s="6" t="str">
        <f t="shared" si="20"/>
        <v/>
      </c>
      <c r="T119" s="7" t="str">
        <f>IF(A119="","",T118+(M119*'Alt Added Brkdn'!I119))</f>
        <v/>
      </c>
      <c r="U119" s="6" t="str">
        <f t="shared" si="21"/>
        <v/>
      </c>
      <c r="V119" s="11" t="str">
        <f>IF(A119="","",V118+(M119*'Alt Added Brkdn'!J119))</f>
        <v/>
      </c>
      <c r="W119" s="6" t="str">
        <f t="shared" si="22"/>
        <v/>
      </c>
      <c r="X119" s="11" t="str">
        <f>IF(A118="","",X118+(M119*'Alt Added Brkdn'!L119))</f>
        <v/>
      </c>
      <c r="Y119" s="6" t="str">
        <f t="shared" si="32"/>
        <v/>
      </c>
      <c r="Z119" s="11" t="str">
        <f>IF(A119="","",Z118+(M119*'Alt Added Brkdn'!L119))</f>
        <v/>
      </c>
      <c r="AA119" s="6" t="str">
        <f t="shared" si="23"/>
        <v/>
      </c>
      <c r="AB119" s="11" t="str">
        <f>IF(A119="","",AB118+(M119*'Alt Added Brkdn'!M119))</f>
        <v/>
      </c>
      <c r="AC119" s="6" t="str">
        <f t="shared" si="24"/>
        <v/>
      </c>
      <c r="AD119" s="11" t="str">
        <f>IF(A119="","",AD118+(M119*'Alt Added Brkdn'!N119))</f>
        <v/>
      </c>
      <c r="AE119" s="6" t="str">
        <f t="shared" si="25"/>
        <v/>
      </c>
      <c r="AF119" s="15" t="str">
        <f t="shared" si="26"/>
        <v/>
      </c>
    </row>
    <row r="120" spans="1:32" x14ac:dyDescent="0.3">
      <c r="A120" t="str">
        <f>'Emission Assumption Summary'!A120</f>
        <v/>
      </c>
      <c r="B120" s="4" t="str">
        <f>IF(A120="","",B119*(1+Assumptions!$B$9))</f>
        <v/>
      </c>
      <c r="C120" s="13" t="str">
        <f>IF(A120="","",C119*(1+Assumptions!$B$19))</f>
        <v/>
      </c>
      <c r="D120" s="11" t="str">
        <f t="shared" si="27"/>
        <v/>
      </c>
      <c r="E120" s="7" t="str">
        <f t="shared" si="17"/>
        <v/>
      </c>
      <c r="F120" s="6" t="str">
        <f t="shared" si="28"/>
        <v/>
      </c>
      <c r="G120" s="11" t="str">
        <f>IF(A120="","",G119*(1+Assumptions!$B$13))</f>
        <v/>
      </c>
      <c r="H120" s="6" t="str">
        <f t="shared" si="29"/>
        <v/>
      </c>
      <c r="I120" s="7" t="str">
        <f t="shared" si="18"/>
        <v/>
      </c>
      <c r="J120" s="11" t="str">
        <f>IF(A120="","",J119*(1+Assumptions!$B$15))</f>
        <v/>
      </c>
      <c r="K120" s="5" t="str">
        <f>IF(A120="","",Assumptions!$B$15)</f>
        <v/>
      </c>
      <c r="L120" s="6" t="str">
        <f t="shared" si="19"/>
        <v/>
      </c>
      <c r="M120" s="14" t="str">
        <f t="shared" si="30"/>
        <v/>
      </c>
      <c r="N120" s="7" t="str">
        <f>IF(A120="","",N119+(M120*'Alt Added Brkdn'!F120))</f>
        <v/>
      </c>
      <c r="O120" s="6" t="str">
        <f t="shared" si="31"/>
        <v/>
      </c>
      <c r="P120" s="7" t="str">
        <f>IF(A120="","",P119+(M120*'Alt Added Brkdn'!G120))</f>
        <v/>
      </c>
      <c r="Q120" s="6" t="str">
        <f t="shared" si="33"/>
        <v/>
      </c>
      <c r="R120" s="7" t="str">
        <f>IF(A120="","",R119+(M120*'Alt Added Brkdn'!H120))</f>
        <v/>
      </c>
      <c r="S120" s="6" t="str">
        <f t="shared" si="20"/>
        <v/>
      </c>
      <c r="T120" s="7" t="str">
        <f>IF(A120="","",T119+(M120*'Alt Added Brkdn'!I120))</f>
        <v/>
      </c>
      <c r="U120" s="6" t="str">
        <f t="shared" si="21"/>
        <v/>
      </c>
      <c r="V120" s="11" t="str">
        <f>IF(A120="","",V119+(M120*'Alt Added Brkdn'!J120))</f>
        <v/>
      </c>
      <c r="W120" s="6" t="str">
        <f t="shared" si="22"/>
        <v/>
      </c>
      <c r="X120" s="11" t="str">
        <f>IF(A119="","",X119+(M120*'Alt Added Brkdn'!L120))</f>
        <v/>
      </c>
      <c r="Y120" s="6" t="str">
        <f t="shared" si="32"/>
        <v/>
      </c>
      <c r="Z120" s="11" t="str">
        <f>IF(A120="","",Z119+(M120*'Alt Added Brkdn'!L120))</f>
        <v/>
      </c>
      <c r="AA120" s="6" t="str">
        <f t="shared" si="23"/>
        <v/>
      </c>
      <c r="AB120" s="11" t="str">
        <f>IF(A120="","",AB119+(M120*'Alt Added Brkdn'!M120))</f>
        <v/>
      </c>
      <c r="AC120" s="6" t="str">
        <f t="shared" si="24"/>
        <v/>
      </c>
      <c r="AD120" s="11" t="str">
        <f>IF(A120="","",AD119+(M120*'Alt Added Brkdn'!N120))</f>
        <v/>
      </c>
      <c r="AE120" s="6" t="str">
        <f t="shared" si="25"/>
        <v/>
      </c>
      <c r="AF120" s="15" t="str">
        <f t="shared" si="26"/>
        <v/>
      </c>
    </row>
    <row r="121" spans="1:32" x14ac:dyDescent="0.3">
      <c r="A121" t="str">
        <f>'Emission Assumption Summary'!A121</f>
        <v/>
      </c>
      <c r="B121" s="4" t="str">
        <f>IF(A121="","",B120*(1+Assumptions!$B$9))</f>
        <v/>
      </c>
      <c r="C121" s="13" t="str">
        <f>IF(A121="","",C120*(1+Assumptions!$B$19))</f>
        <v/>
      </c>
      <c r="D121" s="11" t="str">
        <f t="shared" si="27"/>
        <v/>
      </c>
      <c r="E121" s="7" t="str">
        <f t="shared" si="17"/>
        <v/>
      </c>
      <c r="F121" s="6" t="str">
        <f t="shared" si="28"/>
        <v/>
      </c>
      <c r="G121" s="11" t="str">
        <f>IF(A121="","",G120*(1+Assumptions!$B$13))</f>
        <v/>
      </c>
      <c r="H121" s="6" t="str">
        <f t="shared" si="29"/>
        <v/>
      </c>
      <c r="I121" s="7" t="str">
        <f t="shared" si="18"/>
        <v/>
      </c>
      <c r="J121" s="11" t="str">
        <f>IF(A121="","",J120*(1+Assumptions!$B$15))</f>
        <v/>
      </c>
      <c r="K121" s="5" t="str">
        <f>IF(A121="","",Assumptions!$B$15)</f>
        <v/>
      </c>
      <c r="L121" s="6" t="str">
        <f t="shared" si="19"/>
        <v/>
      </c>
      <c r="M121" s="14" t="str">
        <f t="shared" si="30"/>
        <v/>
      </c>
      <c r="N121" s="7" t="str">
        <f>IF(A121="","",N120+(M121*'Alt Added Brkdn'!F121))</f>
        <v/>
      </c>
      <c r="O121" s="6" t="str">
        <f t="shared" si="31"/>
        <v/>
      </c>
      <c r="P121" s="7" t="str">
        <f>IF(A121="","",P120+(M121*'Alt Added Brkdn'!G121))</f>
        <v/>
      </c>
      <c r="Q121" s="6" t="str">
        <f t="shared" si="33"/>
        <v/>
      </c>
      <c r="R121" s="7" t="str">
        <f>IF(A121="","",R120+(M121*'Alt Added Brkdn'!H121))</f>
        <v/>
      </c>
      <c r="S121" s="6" t="str">
        <f t="shared" si="20"/>
        <v/>
      </c>
      <c r="T121" s="7" t="str">
        <f>IF(A121="","",T120+(M121*'Alt Added Brkdn'!I121))</f>
        <v/>
      </c>
      <c r="U121" s="6" t="str">
        <f t="shared" si="21"/>
        <v/>
      </c>
      <c r="V121" s="11" t="str">
        <f>IF(A121="","",V120+(M121*'Alt Added Brkdn'!J121))</f>
        <v/>
      </c>
      <c r="W121" s="6" t="str">
        <f t="shared" si="22"/>
        <v/>
      </c>
      <c r="X121" s="11" t="str">
        <f>IF(A120="","",X120+(M121*'Alt Added Brkdn'!L121))</f>
        <v/>
      </c>
      <c r="Y121" s="6" t="str">
        <f t="shared" si="32"/>
        <v/>
      </c>
      <c r="Z121" s="11" t="str">
        <f>IF(A121="","",Z120+(M121*'Alt Added Brkdn'!L121))</f>
        <v/>
      </c>
      <c r="AA121" s="6" t="str">
        <f t="shared" si="23"/>
        <v/>
      </c>
      <c r="AB121" s="11" t="str">
        <f>IF(A121="","",AB120+(M121*'Alt Added Brkdn'!M121))</f>
        <v/>
      </c>
      <c r="AC121" s="6" t="str">
        <f t="shared" si="24"/>
        <v/>
      </c>
      <c r="AD121" s="11" t="str">
        <f>IF(A121="","",AD120+(M121*'Alt Added Brkdn'!N121))</f>
        <v/>
      </c>
      <c r="AE121" s="6" t="str">
        <f t="shared" si="25"/>
        <v/>
      </c>
      <c r="AF121" s="15" t="str">
        <f t="shared" si="26"/>
        <v/>
      </c>
    </row>
    <row r="122" spans="1:32" x14ac:dyDescent="0.3">
      <c r="A122" t="str">
        <f>'Emission Assumption Summary'!A122</f>
        <v/>
      </c>
      <c r="B122" s="4" t="str">
        <f>IF(A122="","",B121*(1+Assumptions!$B$9))</f>
        <v/>
      </c>
      <c r="C122" s="13" t="str">
        <f>IF(A122="","",C121*(1+Assumptions!$B$19))</f>
        <v/>
      </c>
      <c r="D122" s="11" t="str">
        <f t="shared" si="27"/>
        <v/>
      </c>
      <c r="E122" s="7" t="str">
        <f t="shared" si="17"/>
        <v/>
      </c>
      <c r="F122" s="6" t="str">
        <f t="shared" si="28"/>
        <v/>
      </c>
      <c r="G122" s="11" t="str">
        <f>IF(A122="","",G121*(1+Assumptions!$B$13))</f>
        <v/>
      </c>
      <c r="H122" s="6" t="str">
        <f t="shared" si="29"/>
        <v/>
      </c>
      <c r="I122" s="7" t="str">
        <f t="shared" si="18"/>
        <v/>
      </c>
      <c r="J122" s="11" t="str">
        <f>IF(A122="","",J121*(1+Assumptions!$B$15))</f>
        <v/>
      </c>
      <c r="K122" s="5" t="str">
        <f>IF(A122="","",Assumptions!$B$15)</f>
        <v/>
      </c>
      <c r="L122" s="6" t="str">
        <f t="shared" si="19"/>
        <v/>
      </c>
      <c r="M122" s="14" t="str">
        <f t="shared" si="30"/>
        <v/>
      </c>
      <c r="N122" s="7" t="str">
        <f>IF(A122="","",N121+(M122*'Alt Added Brkdn'!F122))</f>
        <v/>
      </c>
      <c r="O122" s="6" t="str">
        <f t="shared" si="31"/>
        <v/>
      </c>
      <c r="P122" s="7" t="str">
        <f>IF(A122="","",P121+(M122*'Alt Added Brkdn'!G122))</f>
        <v/>
      </c>
      <c r="Q122" s="6" t="str">
        <f t="shared" si="33"/>
        <v/>
      </c>
      <c r="R122" s="7" t="str">
        <f>IF(A122="","",R121+(M122*'Alt Added Brkdn'!H122))</f>
        <v/>
      </c>
      <c r="S122" s="6" t="str">
        <f t="shared" si="20"/>
        <v/>
      </c>
      <c r="T122" s="7" t="str">
        <f>IF(A122="","",T121+(M122*'Alt Added Brkdn'!I122))</f>
        <v/>
      </c>
      <c r="U122" s="6" t="str">
        <f t="shared" si="21"/>
        <v/>
      </c>
      <c r="V122" s="11" t="str">
        <f>IF(A122="","",V121+(M122*'Alt Added Brkdn'!J122))</f>
        <v/>
      </c>
      <c r="W122" s="6" t="str">
        <f t="shared" si="22"/>
        <v/>
      </c>
      <c r="X122" s="11" t="str">
        <f>IF(A121="","",X121+(M122*'Alt Added Brkdn'!L122))</f>
        <v/>
      </c>
      <c r="Y122" s="6" t="str">
        <f t="shared" si="32"/>
        <v/>
      </c>
      <c r="Z122" s="11" t="str">
        <f>IF(A122="","",Z121+(M122*'Alt Added Brkdn'!L122))</f>
        <v/>
      </c>
      <c r="AA122" s="6" t="str">
        <f t="shared" si="23"/>
        <v/>
      </c>
      <c r="AB122" s="11" t="str">
        <f>IF(A122="","",AB121+(M122*'Alt Added Brkdn'!M122))</f>
        <v/>
      </c>
      <c r="AC122" s="6" t="str">
        <f t="shared" si="24"/>
        <v/>
      </c>
      <c r="AD122" s="11" t="str">
        <f>IF(A122="","",AD121+(M122*'Alt Added Brkdn'!N122))</f>
        <v/>
      </c>
      <c r="AE122" s="6" t="str">
        <f t="shared" si="25"/>
        <v/>
      </c>
      <c r="AF122" s="15" t="str">
        <f t="shared" si="26"/>
        <v/>
      </c>
    </row>
    <row r="123" spans="1:32" x14ac:dyDescent="0.3">
      <c r="A123" t="str">
        <f>'Emission Assumption Summary'!A123</f>
        <v/>
      </c>
      <c r="B123" s="4" t="str">
        <f>IF(A123="","",B122*(1+Assumptions!$B$9))</f>
        <v/>
      </c>
      <c r="C123" s="13" t="str">
        <f>IF(A123="","",C122*(1+Assumptions!$B$19))</f>
        <v/>
      </c>
      <c r="D123" s="11" t="str">
        <f t="shared" si="27"/>
        <v/>
      </c>
      <c r="E123" s="7" t="str">
        <f t="shared" si="17"/>
        <v/>
      </c>
      <c r="F123" s="6" t="str">
        <f t="shared" si="28"/>
        <v/>
      </c>
      <c r="G123" s="11" t="str">
        <f>IF(A123="","",G122*(1+Assumptions!$B$13))</f>
        <v/>
      </c>
      <c r="H123" s="6" t="str">
        <f t="shared" si="29"/>
        <v/>
      </c>
      <c r="I123" s="7" t="str">
        <f t="shared" si="18"/>
        <v/>
      </c>
      <c r="J123" s="11" t="str">
        <f>IF(A123="","",J122*(1+Assumptions!$B$15))</f>
        <v/>
      </c>
      <c r="K123" s="5" t="str">
        <f>IF(A123="","",Assumptions!$B$15)</f>
        <v/>
      </c>
      <c r="L123" s="6" t="str">
        <f t="shared" si="19"/>
        <v/>
      </c>
      <c r="M123" s="14" t="str">
        <f t="shared" si="30"/>
        <v/>
      </c>
      <c r="N123" s="7" t="str">
        <f>IF(A123="","",N122+(M123*'Alt Added Brkdn'!F123))</f>
        <v/>
      </c>
      <c r="O123" s="6" t="str">
        <f t="shared" si="31"/>
        <v/>
      </c>
      <c r="P123" s="7" t="str">
        <f>IF(A123="","",P122+(M123*'Alt Added Brkdn'!G123))</f>
        <v/>
      </c>
      <c r="Q123" s="6" t="str">
        <f t="shared" si="33"/>
        <v/>
      </c>
      <c r="R123" s="7" t="str">
        <f>IF(A123="","",R122+(M123*'Alt Added Brkdn'!H123))</f>
        <v/>
      </c>
      <c r="S123" s="6" t="str">
        <f t="shared" si="20"/>
        <v/>
      </c>
      <c r="T123" s="7" t="str">
        <f>IF(A123="","",T122+(M123*'Alt Added Brkdn'!I123))</f>
        <v/>
      </c>
      <c r="U123" s="6" t="str">
        <f t="shared" si="21"/>
        <v/>
      </c>
      <c r="V123" s="11" t="str">
        <f>IF(A123="","",V122+(M123*'Alt Added Brkdn'!J123))</f>
        <v/>
      </c>
      <c r="W123" s="6" t="str">
        <f t="shared" si="22"/>
        <v/>
      </c>
      <c r="X123" s="11" t="str">
        <f>IF(A122="","",X122+(M123*'Alt Added Brkdn'!L123))</f>
        <v/>
      </c>
      <c r="Y123" s="6" t="str">
        <f t="shared" si="32"/>
        <v/>
      </c>
      <c r="Z123" s="11" t="str">
        <f>IF(A123="","",Z122+(M123*'Alt Added Brkdn'!L123))</f>
        <v/>
      </c>
      <c r="AA123" s="6" t="str">
        <f t="shared" si="23"/>
        <v/>
      </c>
      <c r="AB123" s="11" t="str">
        <f>IF(A123="","",AB122+(M123*'Alt Added Brkdn'!M123))</f>
        <v/>
      </c>
      <c r="AC123" s="6" t="str">
        <f t="shared" si="24"/>
        <v/>
      </c>
      <c r="AD123" s="11" t="str">
        <f>IF(A123="","",AD122+(M123*'Alt Added Brkdn'!N123))</f>
        <v/>
      </c>
      <c r="AE123" s="6" t="str">
        <f t="shared" si="25"/>
        <v/>
      </c>
      <c r="AF123" s="15" t="str">
        <f t="shared" si="26"/>
        <v/>
      </c>
    </row>
    <row r="124" spans="1:32" x14ac:dyDescent="0.3">
      <c r="A124" t="str">
        <f>'Emission Assumption Summary'!A124</f>
        <v/>
      </c>
      <c r="B124" s="4" t="str">
        <f>IF(A124="","",B123*(1+Assumptions!$B$9))</f>
        <v/>
      </c>
      <c r="C124" s="13" t="str">
        <f>IF(A124="","",C123*(1+Assumptions!$B$19))</f>
        <v/>
      </c>
      <c r="D124" s="11" t="str">
        <f t="shared" si="27"/>
        <v/>
      </c>
      <c r="E124" s="7" t="str">
        <f t="shared" si="17"/>
        <v/>
      </c>
      <c r="F124" s="6" t="str">
        <f t="shared" si="28"/>
        <v/>
      </c>
      <c r="G124" s="11" t="str">
        <f>IF(A124="","",G123*(1+Assumptions!$B$13))</f>
        <v/>
      </c>
      <c r="H124" s="6" t="str">
        <f t="shared" si="29"/>
        <v/>
      </c>
      <c r="I124" s="7" t="str">
        <f t="shared" si="18"/>
        <v/>
      </c>
      <c r="J124" s="11" t="str">
        <f>IF(A124="","",J123*(1+Assumptions!$B$15))</f>
        <v/>
      </c>
      <c r="K124" s="5" t="str">
        <f>IF(A124="","",Assumptions!$B$15)</f>
        <v/>
      </c>
      <c r="L124" s="6" t="str">
        <f t="shared" si="19"/>
        <v/>
      </c>
      <c r="M124" s="14" t="str">
        <f t="shared" si="30"/>
        <v/>
      </c>
      <c r="N124" s="7" t="str">
        <f>IF(A124="","",N123+(M124*'Alt Added Brkdn'!F124))</f>
        <v/>
      </c>
      <c r="O124" s="6" t="str">
        <f t="shared" si="31"/>
        <v/>
      </c>
      <c r="P124" s="7" t="str">
        <f>IF(A124="","",P123+(M124*'Alt Added Brkdn'!G124))</f>
        <v/>
      </c>
      <c r="Q124" s="6" t="str">
        <f t="shared" si="33"/>
        <v/>
      </c>
      <c r="R124" s="7" t="str">
        <f>IF(A124="","",R123+(M124*'Alt Added Brkdn'!H124))</f>
        <v/>
      </c>
      <c r="S124" s="6" t="str">
        <f t="shared" si="20"/>
        <v/>
      </c>
      <c r="T124" s="7" t="str">
        <f>IF(A124="","",T123+(M124*'Alt Added Brkdn'!I124))</f>
        <v/>
      </c>
      <c r="U124" s="6" t="str">
        <f t="shared" si="21"/>
        <v/>
      </c>
      <c r="V124" s="11" t="str">
        <f>IF(A124="","",V123+(M124*'Alt Added Brkdn'!J124))</f>
        <v/>
      </c>
      <c r="W124" s="6" t="str">
        <f t="shared" si="22"/>
        <v/>
      </c>
      <c r="X124" s="11" t="str">
        <f>IF(A123="","",X123+(M124*'Alt Added Brkdn'!L124))</f>
        <v/>
      </c>
      <c r="Y124" s="6" t="str">
        <f t="shared" si="32"/>
        <v/>
      </c>
      <c r="Z124" s="11" t="str">
        <f>IF(A124="","",Z123+(M124*'Alt Added Brkdn'!L124))</f>
        <v/>
      </c>
      <c r="AA124" s="6" t="str">
        <f t="shared" si="23"/>
        <v/>
      </c>
      <c r="AB124" s="11" t="str">
        <f>IF(A124="","",AB123+(M124*'Alt Added Brkdn'!M124))</f>
        <v/>
      </c>
      <c r="AC124" s="6" t="str">
        <f t="shared" si="24"/>
        <v/>
      </c>
      <c r="AD124" s="11" t="str">
        <f>IF(A124="","",AD123+(M124*'Alt Added Brkdn'!N124))</f>
        <v/>
      </c>
      <c r="AE124" s="6" t="str">
        <f t="shared" si="25"/>
        <v/>
      </c>
      <c r="AF124" s="15" t="str">
        <f t="shared" si="26"/>
        <v/>
      </c>
    </row>
    <row r="125" spans="1:32" x14ac:dyDescent="0.3">
      <c r="A125" t="str">
        <f>'Emission Assumption Summary'!A125</f>
        <v/>
      </c>
      <c r="B125" s="4" t="str">
        <f>IF(A125="","",B124*(1+Assumptions!$B$9))</f>
        <v/>
      </c>
      <c r="C125" s="13" t="str">
        <f>IF(A125="","",C124*(1+Assumptions!$B$19))</f>
        <v/>
      </c>
      <c r="D125" s="11" t="str">
        <f t="shared" si="27"/>
        <v/>
      </c>
      <c r="E125" s="7" t="str">
        <f t="shared" si="17"/>
        <v/>
      </c>
      <c r="F125" s="6" t="str">
        <f t="shared" si="28"/>
        <v/>
      </c>
      <c r="G125" s="11" t="str">
        <f>IF(A125="","",G124*(1+Assumptions!$B$13))</f>
        <v/>
      </c>
      <c r="H125" s="6" t="str">
        <f t="shared" si="29"/>
        <v/>
      </c>
      <c r="I125" s="7" t="str">
        <f t="shared" si="18"/>
        <v/>
      </c>
      <c r="J125" s="11" t="str">
        <f>IF(A125="","",J124*(1+Assumptions!$B$15))</f>
        <v/>
      </c>
      <c r="K125" s="5" t="str">
        <f>IF(A125="","",Assumptions!$B$15)</f>
        <v/>
      </c>
      <c r="L125" s="6" t="str">
        <f t="shared" si="19"/>
        <v/>
      </c>
      <c r="M125" s="14" t="str">
        <f t="shared" si="30"/>
        <v/>
      </c>
      <c r="N125" s="7" t="str">
        <f>IF(A125="","",N124+(M125*'Alt Added Brkdn'!F125))</f>
        <v/>
      </c>
      <c r="O125" s="6" t="str">
        <f t="shared" si="31"/>
        <v/>
      </c>
      <c r="P125" s="7" t="str">
        <f>IF(A125="","",P124+(M125*'Alt Added Brkdn'!G125))</f>
        <v/>
      </c>
      <c r="Q125" s="6" t="str">
        <f t="shared" si="33"/>
        <v/>
      </c>
      <c r="R125" s="7" t="str">
        <f>IF(A125="","",R124+(M125*'Alt Added Brkdn'!H125))</f>
        <v/>
      </c>
      <c r="S125" s="6" t="str">
        <f t="shared" si="20"/>
        <v/>
      </c>
      <c r="T125" s="7" t="str">
        <f>IF(A125="","",T124+(M125*'Alt Added Brkdn'!I125))</f>
        <v/>
      </c>
      <c r="U125" s="6" t="str">
        <f t="shared" si="21"/>
        <v/>
      </c>
      <c r="V125" s="11" t="str">
        <f>IF(A125="","",V124+(M125*'Alt Added Brkdn'!J125))</f>
        <v/>
      </c>
      <c r="W125" s="6" t="str">
        <f t="shared" si="22"/>
        <v/>
      </c>
      <c r="X125" s="11" t="str">
        <f>IF(A124="","",X124+(M125*'Alt Added Brkdn'!L125))</f>
        <v/>
      </c>
      <c r="Y125" s="6" t="str">
        <f t="shared" si="32"/>
        <v/>
      </c>
      <c r="Z125" s="11" t="str">
        <f>IF(A125="","",Z124+(M125*'Alt Added Brkdn'!L125))</f>
        <v/>
      </c>
      <c r="AA125" s="6" t="str">
        <f t="shared" si="23"/>
        <v/>
      </c>
      <c r="AB125" s="11" t="str">
        <f>IF(A125="","",AB124+(M125*'Alt Added Brkdn'!M125))</f>
        <v/>
      </c>
      <c r="AC125" s="6" t="str">
        <f t="shared" si="24"/>
        <v/>
      </c>
      <c r="AD125" s="11" t="str">
        <f>IF(A125="","",AD124+(M125*'Alt Added Brkdn'!N125))</f>
        <v/>
      </c>
      <c r="AE125" s="6" t="str">
        <f t="shared" si="25"/>
        <v/>
      </c>
      <c r="AF125" s="15" t="str">
        <f t="shared" si="26"/>
        <v/>
      </c>
    </row>
    <row r="126" spans="1:32" x14ac:dyDescent="0.3">
      <c r="A126" t="str">
        <f>'Emission Assumption Summary'!A126</f>
        <v/>
      </c>
      <c r="B126" s="4" t="str">
        <f>IF(A126="","",B125*(1+Assumptions!$B$9))</f>
        <v/>
      </c>
      <c r="C126" s="13" t="str">
        <f>IF(A126="","",C125*(1+Assumptions!$B$19))</f>
        <v/>
      </c>
      <c r="D126" s="11" t="str">
        <f t="shared" si="27"/>
        <v/>
      </c>
      <c r="E126" s="7" t="str">
        <f t="shared" si="17"/>
        <v/>
      </c>
      <c r="F126" s="6" t="str">
        <f t="shared" si="28"/>
        <v/>
      </c>
      <c r="G126" s="11" t="str">
        <f>IF(A126="","",G125*(1+Assumptions!$B$13))</f>
        <v/>
      </c>
      <c r="H126" s="6" t="str">
        <f t="shared" si="29"/>
        <v/>
      </c>
      <c r="I126" s="7" t="str">
        <f t="shared" si="18"/>
        <v/>
      </c>
      <c r="J126" s="11" t="str">
        <f>IF(A126="","",J125*(1+Assumptions!$B$15))</f>
        <v/>
      </c>
      <c r="K126" s="5" t="str">
        <f>IF(A126="","",Assumptions!$B$15)</f>
        <v/>
      </c>
      <c r="L126" s="6" t="str">
        <f t="shared" si="19"/>
        <v/>
      </c>
      <c r="M126" s="14" t="str">
        <f t="shared" si="30"/>
        <v/>
      </c>
      <c r="N126" s="7" t="str">
        <f>IF(A126="","",N125+(M126*'Alt Added Brkdn'!F126))</f>
        <v/>
      </c>
      <c r="O126" s="6" t="str">
        <f t="shared" si="31"/>
        <v/>
      </c>
      <c r="P126" s="7" t="str">
        <f>IF(A126="","",P125+(M126*'Alt Added Brkdn'!G126))</f>
        <v/>
      </c>
      <c r="Q126" s="6" t="str">
        <f t="shared" si="33"/>
        <v/>
      </c>
      <c r="R126" s="7" t="str">
        <f>IF(A126="","",R125+(M126*'Alt Added Brkdn'!H126))</f>
        <v/>
      </c>
      <c r="S126" s="6" t="str">
        <f t="shared" si="20"/>
        <v/>
      </c>
      <c r="T126" s="7" t="str">
        <f>IF(A126="","",T125+(M126*'Alt Added Brkdn'!I126))</f>
        <v/>
      </c>
      <c r="U126" s="6" t="str">
        <f t="shared" si="21"/>
        <v/>
      </c>
      <c r="V126" s="11" t="str">
        <f>IF(A126="","",V125+(M126*'Alt Added Brkdn'!J126))</f>
        <v/>
      </c>
      <c r="W126" s="6" t="str">
        <f t="shared" si="22"/>
        <v/>
      </c>
      <c r="X126" s="11" t="str">
        <f>IF(A125="","",X125+(M126*'Alt Added Brkdn'!L126))</f>
        <v/>
      </c>
      <c r="Y126" s="6" t="str">
        <f t="shared" si="32"/>
        <v/>
      </c>
      <c r="Z126" s="11" t="str">
        <f>IF(A126="","",Z125+(M126*'Alt Added Brkdn'!L126))</f>
        <v/>
      </c>
      <c r="AA126" s="6" t="str">
        <f t="shared" si="23"/>
        <v/>
      </c>
      <c r="AB126" s="11" t="str">
        <f>IF(A126="","",AB125+(M126*'Alt Added Brkdn'!M126))</f>
        <v/>
      </c>
      <c r="AC126" s="6" t="str">
        <f t="shared" si="24"/>
        <v/>
      </c>
      <c r="AD126" s="11" t="str">
        <f>IF(A126="","",AD125+(M126*'Alt Added Brkdn'!N126))</f>
        <v/>
      </c>
      <c r="AE126" s="6" t="str">
        <f t="shared" si="25"/>
        <v/>
      </c>
      <c r="AF126" s="15" t="str">
        <f t="shared" si="26"/>
        <v/>
      </c>
    </row>
    <row r="127" spans="1:32" x14ac:dyDescent="0.3">
      <c r="A127" t="str">
        <f>'Emission Assumption Summary'!A127</f>
        <v/>
      </c>
      <c r="B127" s="4" t="str">
        <f>IF(A127="","",B126*(1+Assumptions!$B$9))</f>
        <v/>
      </c>
      <c r="C127" s="13" t="str">
        <f>IF(A127="","",C126*(1+Assumptions!$B$19))</f>
        <v/>
      </c>
      <c r="D127" s="11" t="str">
        <f t="shared" si="27"/>
        <v/>
      </c>
      <c r="E127" s="7" t="str">
        <f t="shared" si="17"/>
        <v/>
      </c>
      <c r="F127" s="6" t="str">
        <f t="shared" si="28"/>
        <v/>
      </c>
      <c r="G127" s="11" t="str">
        <f>IF(A127="","",G126*(1+Assumptions!$B$13))</f>
        <v/>
      </c>
      <c r="H127" s="6" t="str">
        <f t="shared" si="29"/>
        <v/>
      </c>
      <c r="I127" s="7" t="str">
        <f t="shared" si="18"/>
        <v/>
      </c>
      <c r="J127" s="11" t="str">
        <f>IF(A127="","",J126*(1+Assumptions!$B$15))</f>
        <v/>
      </c>
      <c r="K127" s="5" t="str">
        <f>IF(A127="","",Assumptions!$B$15)</f>
        <v/>
      </c>
      <c r="L127" s="6" t="str">
        <f t="shared" si="19"/>
        <v/>
      </c>
      <c r="M127" s="14" t="str">
        <f t="shared" si="30"/>
        <v/>
      </c>
      <c r="N127" s="7" t="str">
        <f>IF(A127="","",N126+(M127*'Alt Added Brkdn'!F127))</f>
        <v/>
      </c>
      <c r="O127" s="6" t="str">
        <f t="shared" si="31"/>
        <v/>
      </c>
      <c r="P127" s="7" t="str">
        <f>IF(A127="","",P126+(M127*'Alt Added Brkdn'!G127))</f>
        <v/>
      </c>
      <c r="Q127" s="6" t="str">
        <f t="shared" si="33"/>
        <v/>
      </c>
      <c r="R127" s="7" t="str">
        <f>IF(A127="","",R126+(M127*'Alt Added Brkdn'!H127))</f>
        <v/>
      </c>
      <c r="S127" s="6" t="str">
        <f t="shared" si="20"/>
        <v/>
      </c>
      <c r="T127" s="7" t="str">
        <f>IF(A127="","",T126+(M127*'Alt Added Brkdn'!I127))</f>
        <v/>
      </c>
      <c r="U127" s="6" t="str">
        <f t="shared" si="21"/>
        <v/>
      </c>
      <c r="V127" s="11" t="str">
        <f>IF(A127="","",V126+(M127*'Alt Added Brkdn'!J127))</f>
        <v/>
      </c>
      <c r="W127" s="6" t="str">
        <f t="shared" si="22"/>
        <v/>
      </c>
      <c r="X127" s="11" t="str">
        <f>IF(A126="","",X126+(M127*'Alt Added Brkdn'!L127))</f>
        <v/>
      </c>
      <c r="Y127" s="6" t="str">
        <f t="shared" si="32"/>
        <v/>
      </c>
      <c r="Z127" s="11" t="str">
        <f>IF(A127="","",Z126+(M127*'Alt Added Brkdn'!L127))</f>
        <v/>
      </c>
      <c r="AA127" s="6" t="str">
        <f t="shared" si="23"/>
        <v/>
      </c>
      <c r="AB127" s="11" t="str">
        <f>IF(A127="","",AB126+(M127*'Alt Added Brkdn'!M127))</f>
        <v/>
      </c>
      <c r="AC127" s="6" t="str">
        <f t="shared" si="24"/>
        <v/>
      </c>
      <c r="AD127" s="11" t="str">
        <f>IF(A127="","",AD126+(M127*'Alt Added Brkdn'!N127))</f>
        <v/>
      </c>
      <c r="AE127" s="6" t="str">
        <f t="shared" si="25"/>
        <v/>
      </c>
      <c r="AF127" s="15" t="str">
        <f t="shared" si="26"/>
        <v/>
      </c>
    </row>
    <row r="128" spans="1:32" x14ac:dyDescent="0.3">
      <c r="A128" t="str">
        <f>'Emission Assumption Summary'!A128</f>
        <v/>
      </c>
      <c r="B128" s="4" t="str">
        <f>IF(A128="","",B127*(1+Assumptions!$B$9))</f>
        <v/>
      </c>
      <c r="C128" s="13" t="str">
        <f>IF(A128="","",C127*(1+Assumptions!$B$19))</f>
        <v/>
      </c>
      <c r="D128" s="11" t="str">
        <f t="shared" si="27"/>
        <v/>
      </c>
      <c r="E128" s="7" t="str">
        <f t="shared" si="17"/>
        <v/>
      </c>
      <c r="F128" s="6" t="str">
        <f t="shared" si="28"/>
        <v/>
      </c>
      <c r="G128" s="11" t="str">
        <f>IF(A128="","",G127*(1+Assumptions!$B$13))</f>
        <v/>
      </c>
      <c r="H128" s="6" t="str">
        <f t="shared" si="29"/>
        <v/>
      </c>
      <c r="I128" s="7" t="str">
        <f t="shared" si="18"/>
        <v/>
      </c>
      <c r="J128" s="11" t="str">
        <f>IF(A128="","",J127*(1+Assumptions!$B$15))</f>
        <v/>
      </c>
      <c r="K128" s="5" t="str">
        <f>IF(A128="","",Assumptions!$B$15)</f>
        <v/>
      </c>
      <c r="L128" s="6" t="str">
        <f t="shared" si="19"/>
        <v/>
      </c>
      <c r="M128" s="14" t="str">
        <f t="shared" si="30"/>
        <v/>
      </c>
      <c r="N128" s="7" t="str">
        <f>IF(A128="","",N127+(M128*'Alt Added Brkdn'!F128))</f>
        <v/>
      </c>
      <c r="O128" s="6" t="str">
        <f t="shared" si="31"/>
        <v/>
      </c>
      <c r="P128" s="7" t="str">
        <f>IF(A128="","",P127+(M128*'Alt Added Brkdn'!G128))</f>
        <v/>
      </c>
      <c r="Q128" s="6" t="str">
        <f t="shared" si="33"/>
        <v/>
      </c>
      <c r="R128" s="7" t="str">
        <f>IF(A128="","",R127+(M128*'Alt Added Brkdn'!H128))</f>
        <v/>
      </c>
      <c r="S128" s="6" t="str">
        <f t="shared" si="20"/>
        <v/>
      </c>
      <c r="T128" s="7" t="str">
        <f>IF(A128="","",T127+(M128*'Alt Added Brkdn'!I128))</f>
        <v/>
      </c>
      <c r="U128" s="6" t="str">
        <f t="shared" si="21"/>
        <v/>
      </c>
      <c r="V128" s="11" t="str">
        <f>IF(A128="","",V127+(M128*'Alt Added Brkdn'!J128))</f>
        <v/>
      </c>
      <c r="W128" s="6" t="str">
        <f t="shared" si="22"/>
        <v/>
      </c>
      <c r="X128" s="11" t="str">
        <f>IF(A127="","",X127+(M128*'Alt Added Brkdn'!L128))</f>
        <v/>
      </c>
      <c r="Y128" s="6" t="str">
        <f t="shared" si="32"/>
        <v/>
      </c>
      <c r="Z128" s="11" t="str">
        <f>IF(A128="","",Z127+(M128*'Alt Added Brkdn'!L128))</f>
        <v/>
      </c>
      <c r="AA128" s="6" t="str">
        <f t="shared" si="23"/>
        <v/>
      </c>
      <c r="AB128" s="11" t="str">
        <f>IF(A128="","",AB127+(M128*'Alt Added Brkdn'!M128))</f>
        <v/>
      </c>
      <c r="AC128" s="6" t="str">
        <f t="shared" si="24"/>
        <v/>
      </c>
      <c r="AD128" s="11" t="str">
        <f>IF(A128="","",AD127+(M128*'Alt Added Brkdn'!N128))</f>
        <v/>
      </c>
      <c r="AE128" s="6" t="str">
        <f t="shared" si="25"/>
        <v/>
      </c>
      <c r="AF128" s="15" t="str">
        <f t="shared" si="26"/>
        <v/>
      </c>
    </row>
    <row r="129" spans="1:32" x14ac:dyDescent="0.3">
      <c r="A129" t="str">
        <f>'Emission Assumption Summary'!A129</f>
        <v/>
      </c>
      <c r="B129" s="4" t="str">
        <f>IF(A129="","",B128*(1+Assumptions!$B$9))</f>
        <v/>
      </c>
      <c r="C129" s="13" t="str">
        <f>IF(A129="","",C128*(1+Assumptions!$B$19))</f>
        <v/>
      </c>
      <c r="D129" s="11" t="str">
        <f t="shared" si="27"/>
        <v/>
      </c>
      <c r="E129" s="7" t="str">
        <f t="shared" si="17"/>
        <v/>
      </c>
      <c r="F129" s="6" t="str">
        <f t="shared" si="28"/>
        <v/>
      </c>
      <c r="G129" s="11" t="str">
        <f>IF(A129="","",G128*(1+Assumptions!$B$13))</f>
        <v/>
      </c>
      <c r="H129" s="6" t="str">
        <f t="shared" si="29"/>
        <v/>
      </c>
      <c r="I129" s="7" t="str">
        <f t="shared" si="18"/>
        <v/>
      </c>
      <c r="J129" s="11" t="str">
        <f>IF(A129="","",J128*(1+Assumptions!$B$15))</f>
        <v/>
      </c>
      <c r="K129" s="5" t="str">
        <f>IF(A129="","",Assumptions!$B$15)</f>
        <v/>
      </c>
      <c r="L129" s="6" t="str">
        <f t="shared" si="19"/>
        <v/>
      </c>
      <c r="M129" s="14" t="str">
        <f t="shared" si="30"/>
        <v/>
      </c>
      <c r="N129" s="7" t="str">
        <f>IF(A129="","",N128+(M129*'Alt Added Brkdn'!F129))</f>
        <v/>
      </c>
      <c r="O129" s="6" t="str">
        <f t="shared" si="31"/>
        <v/>
      </c>
      <c r="P129" s="7" t="str">
        <f>IF(A129="","",P128+(M129*'Alt Added Brkdn'!G129))</f>
        <v/>
      </c>
      <c r="Q129" s="6" t="str">
        <f t="shared" si="33"/>
        <v/>
      </c>
      <c r="R129" s="7" t="str">
        <f>IF(A129="","",R128+(M129*'Alt Added Brkdn'!H129))</f>
        <v/>
      </c>
      <c r="S129" s="6" t="str">
        <f t="shared" si="20"/>
        <v/>
      </c>
      <c r="T129" s="7" t="str">
        <f>IF(A129="","",T128+(M129*'Alt Added Brkdn'!I129))</f>
        <v/>
      </c>
      <c r="U129" s="6" t="str">
        <f t="shared" si="21"/>
        <v/>
      </c>
      <c r="V129" s="11" t="str">
        <f>IF(A129="","",V128+(M129*'Alt Added Brkdn'!J129))</f>
        <v/>
      </c>
      <c r="W129" s="6" t="str">
        <f t="shared" si="22"/>
        <v/>
      </c>
      <c r="X129" s="11" t="str">
        <f>IF(A128="","",X128+(M129*'Alt Added Brkdn'!L129))</f>
        <v/>
      </c>
      <c r="Y129" s="6" t="str">
        <f t="shared" si="32"/>
        <v/>
      </c>
      <c r="Z129" s="11" t="str">
        <f>IF(A129="","",Z128+(M129*'Alt Added Brkdn'!L129))</f>
        <v/>
      </c>
      <c r="AA129" s="6" t="str">
        <f t="shared" si="23"/>
        <v/>
      </c>
      <c r="AB129" s="11" t="str">
        <f>IF(A129="","",AB128+(M129*'Alt Added Brkdn'!M129))</f>
        <v/>
      </c>
      <c r="AC129" s="6" t="str">
        <f t="shared" si="24"/>
        <v/>
      </c>
      <c r="AD129" s="11" t="str">
        <f>IF(A129="","",AD128+(M129*'Alt Added Brkdn'!N129))</f>
        <v/>
      </c>
      <c r="AE129" s="6" t="str">
        <f t="shared" si="25"/>
        <v/>
      </c>
      <c r="AF129" s="15" t="str">
        <f t="shared" si="26"/>
        <v/>
      </c>
    </row>
    <row r="130" spans="1:32" x14ac:dyDescent="0.3">
      <c r="A130" t="str">
        <f>'Emission Assumption Summary'!A130</f>
        <v/>
      </c>
      <c r="B130" s="4" t="str">
        <f>IF(A130="","",B129*(1+Assumptions!$B$9))</f>
        <v/>
      </c>
      <c r="C130" s="13" t="str">
        <f>IF(A130="","",C129*(1+Assumptions!$B$19))</f>
        <v/>
      </c>
      <c r="D130" s="11" t="str">
        <f t="shared" si="27"/>
        <v/>
      </c>
      <c r="E130" s="7" t="str">
        <f t="shared" si="17"/>
        <v/>
      </c>
      <c r="F130" s="6" t="str">
        <f t="shared" si="28"/>
        <v/>
      </c>
      <c r="G130" s="11" t="str">
        <f>IF(A130="","",G129*(1+Assumptions!$B$13))</f>
        <v/>
      </c>
      <c r="H130" s="6" t="str">
        <f t="shared" si="29"/>
        <v/>
      </c>
      <c r="I130" s="7" t="str">
        <f t="shared" si="18"/>
        <v/>
      </c>
      <c r="J130" s="11" t="str">
        <f>IF(A130="","",J129*(1+Assumptions!$B$15))</f>
        <v/>
      </c>
      <c r="K130" s="5" t="str">
        <f>IF(A130="","",Assumptions!$B$15)</f>
        <v/>
      </c>
      <c r="L130" s="6" t="str">
        <f t="shared" si="19"/>
        <v/>
      </c>
      <c r="M130" s="14" t="str">
        <f t="shared" si="30"/>
        <v/>
      </c>
      <c r="N130" s="7" t="str">
        <f>IF(A130="","",N129+(M130*'Alt Added Brkdn'!F130))</f>
        <v/>
      </c>
      <c r="O130" s="6" t="str">
        <f t="shared" si="31"/>
        <v/>
      </c>
      <c r="P130" s="7" t="str">
        <f>IF(A130="","",P129+(M130*'Alt Added Brkdn'!G130))</f>
        <v/>
      </c>
      <c r="Q130" s="6" t="str">
        <f t="shared" si="33"/>
        <v/>
      </c>
      <c r="R130" s="7" t="str">
        <f>IF(A130="","",R129+(M130*'Alt Added Brkdn'!H130))</f>
        <v/>
      </c>
      <c r="S130" s="6" t="str">
        <f t="shared" si="20"/>
        <v/>
      </c>
      <c r="T130" s="7" t="str">
        <f>IF(A130="","",T129+(M130*'Alt Added Brkdn'!I130))</f>
        <v/>
      </c>
      <c r="U130" s="6" t="str">
        <f t="shared" si="21"/>
        <v/>
      </c>
      <c r="V130" s="11" t="str">
        <f>IF(A130="","",V129+(M130*'Alt Added Brkdn'!J130))</f>
        <v/>
      </c>
      <c r="W130" s="6" t="str">
        <f t="shared" si="22"/>
        <v/>
      </c>
      <c r="X130" s="11" t="str">
        <f>IF(A129="","",X129+(M130*'Alt Added Brkdn'!L130))</f>
        <v/>
      </c>
      <c r="Y130" s="6" t="str">
        <f t="shared" si="32"/>
        <v/>
      </c>
      <c r="Z130" s="11" t="str">
        <f>IF(A130="","",Z129+(M130*'Alt Added Brkdn'!L130))</f>
        <v/>
      </c>
      <c r="AA130" s="6" t="str">
        <f t="shared" si="23"/>
        <v/>
      </c>
      <c r="AB130" s="11" t="str">
        <f>IF(A130="","",AB129+(M130*'Alt Added Brkdn'!M130))</f>
        <v/>
      </c>
      <c r="AC130" s="6" t="str">
        <f t="shared" si="24"/>
        <v/>
      </c>
      <c r="AD130" s="11" t="str">
        <f>IF(A130="","",AD129+(M130*'Alt Added Brkdn'!N130))</f>
        <v/>
      </c>
      <c r="AE130" s="6" t="str">
        <f t="shared" si="25"/>
        <v/>
      </c>
      <c r="AF130" s="15" t="str">
        <f t="shared" si="26"/>
        <v/>
      </c>
    </row>
    <row r="131" spans="1:32" x14ac:dyDescent="0.3">
      <c r="A131" t="str">
        <f>'Emission Assumption Summary'!A131</f>
        <v/>
      </c>
      <c r="B131" s="4" t="str">
        <f>IF(A131="","",B130*(1+Assumptions!$B$9))</f>
        <v/>
      </c>
      <c r="C131" s="13" t="str">
        <f>IF(A131="","",C130*(1+Assumptions!$B$19))</f>
        <v/>
      </c>
      <c r="D131" s="11" t="str">
        <f t="shared" si="27"/>
        <v/>
      </c>
      <c r="E131" s="7" t="str">
        <f t="shared" ref="E131:E194" si="34">IF(A131="","",D131-(G131+J131))</f>
        <v/>
      </c>
      <c r="F131" s="6" t="str">
        <f t="shared" si="28"/>
        <v/>
      </c>
      <c r="G131" s="11" t="str">
        <f>IF(A131="","",G130*(1+Assumptions!$B$13))</f>
        <v/>
      </c>
      <c r="H131" s="6" t="str">
        <f t="shared" si="29"/>
        <v/>
      </c>
      <c r="I131" s="7" t="str">
        <f t="shared" ref="I131:I194" si="35">IF(A131="","",D131-J131)</f>
        <v/>
      </c>
      <c r="J131" s="11" t="str">
        <f>IF(A131="","",J130*(1+Assumptions!$B$15))</f>
        <v/>
      </c>
      <c r="K131" s="5" t="str">
        <f>IF(A131="","",Assumptions!$B$15)</f>
        <v/>
      </c>
      <c r="L131" s="6" t="str">
        <f t="shared" ref="L131:L194" si="36">IF(A131="","",J131/D131)</f>
        <v/>
      </c>
      <c r="M131" s="14" t="str">
        <f t="shared" si="30"/>
        <v/>
      </c>
      <c r="N131" s="7" t="str">
        <f>IF(A131="","",N130+(M131*'Alt Added Brkdn'!F131))</f>
        <v/>
      </c>
      <c r="O131" s="6" t="str">
        <f t="shared" si="31"/>
        <v/>
      </c>
      <c r="P131" s="7" t="str">
        <f>IF(A131="","",P130+(M131*'Alt Added Brkdn'!G131))</f>
        <v/>
      </c>
      <c r="Q131" s="6" t="str">
        <f t="shared" si="33"/>
        <v/>
      </c>
      <c r="R131" s="7" t="str">
        <f>IF(A131="","",R130+(M131*'Alt Added Brkdn'!H131))</f>
        <v/>
      </c>
      <c r="S131" s="6" t="str">
        <f t="shared" ref="S131:S194" si="37">IF(A131="","",R131/J131)</f>
        <v/>
      </c>
      <c r="T131" s="7" t="str">
        <f>IF(A131="","",T130+(M131*'Alt Added Brkdn'!I131))</f>
        <v/>
      </c>
      <c r="U131" s="6" t="str">
        <f t="shared" ref="U131:U194" si="38">IF(A131="","",T131/J131)</f>
        <v/>
      </c>
      <c r="V131" s="11" t="str">
        <f>IF(A131="","",V130+(M131*'Alt Added Brkdn'!J131))</f>
        <v/>
      </c>
      <c r="W131" s="6" t="str">
        <f t="shared" ref="W131:W194" si="39">IF(A131="","",V131/J131)</f>
        <v/>
      </c>
      <c r="X131" s="11" t="str">
        <f>IF(A130="","",X130+(M131*'Alt Added Brkdn'!L131))</f>
        <v/>
      </c>
      <c r="Y131" s="6" t="str">
        <f t="shared" si="32"/>
        <v/>
      </c>
      <c r="Z131" s="11" t="str">
        <f>IF(A131="","",Z130+(M131*'Alt Added Brkdn'!L131))</f>
        <v/>
      </c>
      <c r="AA131" s="6" t="str">
        <f t="shared" ref="AA131:AA194" si="40">IF(A131="","",Z131/J131)</f>
        <v/>
      </c>
      <c r="AB131" s="11" t="str">
        <f>IF(A131="","",AB130+(M131*'Alt Added Brkdn'!M131))</f>
        <v/>
      </c>
      <c r="AC131" s="6" t="str">
        <f t="shared" ref="AC131:AC194" si="41">IF(A131="","",AB131/J131)</f>
        <v/>
      </c>
      <c r="AD131" s="11" t="str">
        <f>IF(A131="","",AD130+(M131*'Alt Added Brkdn'!N131))</f>
        <v/>
      </c>
      <c r="AE131" s="6" t="str">
        <f t="shared" ref="AE131:AE194" si="42">IF(A131="","",AD131/J131)</f>
        <v/>
      </c>
      <c r="AF131" s="15" t="str">
        <f t="shared" ref="AF131:AF194" si="43">IF(A131="","",AA131+Y131+W131+U131+S131+Q131+O131)</f>
        <v/>
      </c>
    </row>
    <row r="132" spans="1:32" x14ac:dyDescent="0.3">
      <c r="A132" t="str">
        <f>'Emission Assumption Summary'!A132</f>
        <v/>
      </c>
      <c r="B132" s="4" t="str">
        <f>IF(A132="","",B131*(1+Assumptions!$B$9))</f>
        <v/>
      </c>
      <c r="C132" s="13" t="str">
        <f>IF(A132="","",C131*(1+Assumptions!$B$19))</f>
        <v/>
      </c>
      <c r="D132" s="11" t="str">
        <f t="shared" ref="D132:D195" si="44">IF(A132="","",B132*C132)</f>
        <v/>
      </c>
      <c r="E132" s="7" t="str">
        <f t="shared" si="34"/>
        <v/>
      </c>
      <c r="F132" s="6" t="str">
        <f t="shared" ref="F132:F195" si="45">IF(A132="","",E132/D132)</f>
        <v/>
      </c>
      <c r="G132" s="11" t="str">
        <f>IF(A132="","",G131*(1+Assumptions!$B$13))</f>
        <v/>
      </c>
      <c r="H132" s="6" t="str">
        <f t="shared" ref="H132:H195" si="46">IF(A132="","",G132/D132)</f>
        <v/>
      </c>
      <c r="I132" s="7" t="str">
        <f t="shared" si="35"/>
        <v/>
      </c>
      <c r="J132" s="11" t="str">
        <f>IF(A132="","",J131*(1+Assumptions!$B$15))</f>
        <v/>
      </c>
      <c r="K132" s="5" t="str">
        <f>IF(A132="","",Assumptions!$B$15)</f>
        <v/>
      </c>
      <c r="L132" s="6" t="str">
        <f t="shared" si="36"/>
        <v/>
      </c>
      <c r="M132" s="14" t="str">
        <f t="shared" ref="M132:M195" si="47">IF(A132="","",J132-J131)</f>
        <v/>
      </c>
      <c r="N132" s="7" t="str">
        <f>IF(A132="","",N131+(M132*'Alt Added Brkdn'!F132))</f>
        <v/>
      </c>
      <c r="O132" s="6" t="str">
        <f t="shared" ref="O132:O195" si="48">IF(A132="","",N132/J132)</f>
        <v/>
      </c>
      <c r="P132" s="7" t="str">
        <f>IF(A132="","",P131+(M132*'Alt Added Brkdn'!G132))</f>
        <v/>
      </c>
      <c r="Q132" s="6" t="str">
        <f t="shared" si="33"/>
        <v/>
      </c>
      <c r="R132" s="7" t="str">
        <f>IF(A132="","",R131+(M132*'Alt Added Brkdn'!H132))</f>
        <v/>
      </c>
      <c r="S132" s="6" t="str">
        <f t="shared" si="37"/>
        <v/>
      </c>
      <c r="T132" s="7" t="str">
        <f>IF(A132="","",T131+(M132*'Alt Added Brkdn'!I132))</f>
        <v/>
      </c>
      <c r="U132" s="6" t="str">
        <f t="shared" si="38"/>
        <v/>
      </c>
      <c r="V132" s="11" t="str">
        <f>IF(A132="","",V131+(M132*'Alt Added Brkdn'!J132))</f>
        <v/>
      </c>
      <c r="W132" s="6" t="str">
        <f t="shared" si="39"/>
        <v/>
      </c>
      <c r="X132" s="11" t="str">
        <f>IF(A131="","",X131+(M132*'Alt Added Brkdn'!L132))</f>
        <v/>
      </c>
      <c r="Y132" s="6" t="str">
        <f t="shared" ref="Y132:Y195" si="49">IF(A132="","",X132/J132)</f>
        <v/>
      </c>
      <c r="Z132" s="11" t="str">
        <f>IF(A132="","",Z131+(M132*'Alt Added Brkdn'!L132))</f>
        <v/>
      </c>
      <c r="AA132" s="6" t="str">
        <f t="shared" si="40"/>
        <v/>
      </c>
      <c r="AB132" s="11" t="str">
        <f>IF(A132="","",AB131+(M132*'Alt Added Brkdn'!M132))</f>
        <v/>
      </c>
      <c r="AC132" s="6" t="str">
        <f t="shared" si="41"/>
        <v/>
      </c>
      <c r="AD132" s="11" t="str">
        <f>IF(A132="","",AD131+(M132*'Alt Added Brkdn'!N132))</f>
        <v/>
      </c>
      <c r="AE132" s="6" t="str">
        <f t="shared" si="42"/>
        <v/>
      </c>
      <c r="AF132" s="15" t="str">
        <f t="shared" si="43"/>
        <v/>
      </c>
    </row>
    <row r="133" spans="1:32" x14ac:dyDescent="0.3">
      <c r="A133" t="str">
        <f>'Emission Assumption Summary'!A133</f>
        <v/>
      </c>
      <c r="B133" s="4" t="str">
        <f>IF(A133="","",B132*(1+Assumptions!$B$9))</f>
        <v/>
      </c>
      <c r="C133" s="13" t="str">
        <f>IF(A133="","",C132*(1+Assumptions!$B$19))</f>
        <v/>
      </c>
      <c r="D133" s="11" t="str">
        <f t="shared" si="44"/>
        <v/>
      </c>
      <c r="E133" s="7" t="str">
        <f t="shared" si="34"/>
        <v/>
      </c>
      <c r="F133" s="6" t="str">
        <f t="shared" si="45"/>
        <v/>
      </c>
      <c r="G133" s="11" t="str">
        <f>IF(A133="","",G132*(1+Assumptions!$B$13))</f>
        <v/>
      </c>
      <c r="H133" s="6" t="str">
        <f t="shared" si="46"/>
        <v/>
      </c>
      <c r="I133" s="7" t="str">
        <f t="shared" si="35"/>
        <v/>
      </c>
      <c r="J133" s="11" t="str">
        <f>IF(A133="","",J132*(1+Assumptions!$B$15))</f>
        <v/>
      </c>
      <c r="K133" s="5" t="str">
        <f>IF(A133="","",Assumptions!$B$15)</f>
        <v/>
      </c>
      <c r="L133" s="6" t="str">
        <f t="shared" si="36"/>
        <v/>
      </c>
      <c r="M133" s="14" t="str">
        <f t="shared" si="47"/>
        <v/>
      </c>
      <c r="N133" s="7" t="str">
        <f>IF(A133="","",N132+(M133*'Alt Added Brkdn'!F133))</f>
        <v/>
      </c>
      <c r="O133" s="6" t="str">
        <f t="shared" si="48"/>
        <v/>
      </c>
      <c r="P133" s="7" t="str">
        <f>IF(A133="","",P132+(M133*'Alt Added Brkdn'!G133))</f>
        <v/>
      </c>
      <c r="Q133" s="6" t="str">
        <f t="shared" ref="Q133:Q196" si="50">IF(A133="","",P133/J133)</f>
        <v/>
      </c>
      <c r="R133" s="7" t="str">
        <f>IF(A133="","",R132+(M133*'Alt Added Brkdn'!H133))</f>
        <v/>
      </c>
      <c r="S133" s="6" t="str">
        <f t="shared" si="37"/>
        <v/>
      </c>
      <c r="T133" s="7" t="str">
        <f>IF(A133="","",T132+(M133*'Alt Added Brkdn'!I133))</f>
        <v/>
      </c>
      <c r="U133" s="6" t="str">
        <f t="shared" si="38"/>
        <v/>
      </c>
      <c r="V133" s="11" t="str">
        <f>IF(A133="","",V132+(M133*'Alt Added Brkdn'!J133))</f>
        <v/>
      </c>
      <c r="W133" s="6" t="str">
        <f t="shared" si="39"/>
        <v/>
      </c>
      <c r="X133" s="11" t="str">
        <f>IF(A132="","",X132+(M133*'Alt Added Brkdn'!L133))</f>
        <v/>
      </c>
      <c r="Y133" s="6" t="str">
        <f t="shared" si="49"/>
        <v/>
      </c>
      <c r="Z133" s="11" t="str">
        <f>IF(A133="","",Z132+(M133*'Alt Added Brkdn'!L133))</f>
        <v/>
      </c>
      <c r="AA133" s="6" t="str">
        <f t="shared" si="40"/>
        <v/>
      </c>
      <c r="AB133" s="11" t="str">
        <f>IF(A133="","",AB132+(M133*'Alt Added Brkdn'!M133))</f>
        <v/>
      </c>
      <c r="AC133" s="6" t="str">
        <f t="shared" si="41"/>
        <v/>
      </c>
      <c r="AD133" s="11" t="str">
        <f>IF(A133="","",AD132+(M133*'Alt Added Brkdn'!N133))</f>
        <v/>
      </c>
      <c r="AE133" s="6" t="str">
        <f t="shared" si="42"/>
        <v/>
      </c>
      <c r="AF133" s="15" t="str">
        <f t="shared" si="43"/>
        <v/>
      </c>
    </row>
    <row r="134" spans="1:32" x14ac:dyDescent="0.3">
      <c r="A134" t="str">
        <f>'Emission Assumption Summary'!A134</f>
        <v/>
      </c>
      <c r="B134" s="4" t="str">
        <f>IF(A134="","",B133*(1+Assumptions!$B$9))</f>
        <v/>
      </c>
      <c r="C134" s="13" t="str">
        <f>IF(A134="","",C133*(1+Assumptions!$B$19))</f>
        <v/>
      </c>
      <c r="D134" s="11" t="str">
        <f t="shared" si="44"/>
        <v/>
      </c>
      <c r="E134" s="7" t="str">
        <f t="shared" si="34"/>
        <v/>
      </c>
      <c r="F134" s="6" t="str">
        <f t="shared" si="45"/>
        <v/>
      </c>
      <c r="G134" s="11" t="str">
        <f>IF(A134="","",G133*(1+Assumptions!$B$13))</f>
        <v/>
      </c>
      <c r="H134" s="6" t="str">
        <f t="shared" si="46"/>
        <v/>
      </c>
      <c r="I134" s="7" t="str">
        <f t="shared" si="35"/>
        <v/>
      </c>
      <c r="J134" s="11" t="str">
        <f>IF(A134="","",J133*(1+Assumptions!$B$15))</f>
        <v/>
      </c>
      <c r="K134" s="5" t="str">
        <f>IF(A134="","",Assumptions!$B$15)</f>
        <v/>
      </c>
      <c r="L134" s="6" t="str">
        <f t="shared" si="36"/>
        <v/>
      </c>
      <c r="M134" s="14" t="str">
        <f t="shared" si="47"/>
        <v/>
      </c>
      <c r="N134" s="7" t="str">
        <f>IF(A134="","",N133+(M134*'Alt Added Brkdn'!F134))</f>
        <v/>
      </c>
      <c r="O134" s="6" t="str">
        <f t="shared" si="48"/>
        <v/>
      </c>
      <c r="P134" s="7" t="str">
        <f>IF(A134="","",P133+(M134*'Alt Added Brkdn'!G134))</f>
        <v/>
      </c>
      <c r="Q134" s="6" t="str">
        <f t="shared" si="50"/>
        <v/>
      </c>
      <c r="R134" s="7" t="str">
        <f>IF(A134="","",R133+(M134*'Alt Added Brkdn'!H134))</f>
        <v/>
      </c>
      <c r="S134" s="6" t="str">
        <f t="shared" si="37"/>
        <v/>
      </c>
      <c r="T134" s="7" t="str">
        <f>IF(A134="","",T133+(M134*'Alt Added Brkdn'!I134))</f>
        <v/>
      </c>
      <c r="U134" s="6" t="str">
        <f t="shared" si="38"/>
        <v/>
      </c>
      <c r="V134" s="11" t="str">
        <f>IF(A134="","",V133+(M134*'Alt Added Brkdn'!J134))</f>
        <v/>
      </c>
      <c r="W134" s="6" t="str">
        <f t="shared" si="39"/>
        <v/>
      </c>
      <c r="X134" s="11" t="str">
        <f>IF(A133="","",X133+(M134*'Alt Added Brkdn'!L134))</f>
        <v/>
      </c>
      <c r="Y134" s="6" t="str">
        <f t="shared" si="49"/>
        <v/>
      </c>
      <c r="Z134" s="11" t="str">
        <f>IF(A134="","",Z133+(M134*'Alt Added Brkdn'!L134))</f>
        <v/>
      </c>
      <c r="AA134" s="6" t="str">
        <f t="shared" si="40"/>
        <v/>
      </c>
      <c r="AB134" s="11" t="str">
        <f>IF(A134="","",AB133+(M134*'Alt Added Brkdn'!M134))</f>
        <v/>
      </c>
      <c r="AC134" s="6" t="str">
        <f t="shared" si="41"/>
        <v/>
      </c>
      <c r="AD134" s="11" t="str">
        <f>IF(A134="","",AD133+(M134*'Alt Added Brkdn'!N134))</f>
        <v/>
      </c>
      <c r="AE134" s="6" t="str">
        <f t="shared" si="42"/>
        <v/>
      </c>
      <c r="AF134" s="15" t="str">
        <f t="shared" si="43"/>
        <v/>
      </c>
    </row>
    <row r="135" spans="1:32" x14ac:dyDescent="0.3">
      <c r="A135" t="str">
        <f>'Emission Assumption Summary'!A135</f>
        <v/>
      </c>
      <c r="B135" s="4" t="str">
        <f>IF(A135="","",B134*(1+Assumptions!$B$9))</f>
        <v/>
      </c>
      <c r="C135" s="13" t="str">
        <f>IF(A135="","",C134*(1+Assumptions!$B$19))</f>
        <v/>
      </c>
      <c r="D135" s="11" t="str">
        <f t="shared" si="44"/>
        <v/>
      </c>
      <c r="E135" s="7" t="str">
        <f t="shared" si="34"/>
        <v/>
      </c>
      <c r="F135" s="6" t="str">
        <f t="shared" si="45"/>
        <v/>
      </c>
      <c r="G135" s="11" t="str">
        <f>IF(A135="","",G134*(1+Assumptions!$B$13))</f>
        <v/>
      </c>
      <c r="H135" s="6" t="str">
        <f t="shared" si="46"/>
        <v/>
      </c>
      <c r="I135" s="7" t="str">
        <f t="shared" si="35"/>
        <v/>
      </c>
      <c r="J135" s="11" t="str">
        <f>IF(A135="","",J134*(1+Assumptions!$B$15))</f>
        <v/>
      </c>
      <c r="K135" s="5" t="str">
        <f>IF(A135="","",Assumptions!$B$15)</f>
        <v/>
      </c>
      <c r="L135" s="6" t="str">
        <f t="shared" si="36"/>
        <v/>
      </c>
      <c r="M135" s="14" t="str">
        <f t="shared" si="47"/>
        <v/>
      </c>
      <c r="N135" s="7" t="str">
        <f>IF(A135="","",N134+(M135*'Alt Added Brkdn'!F135))</f>
        <v/>
      </c>
      <c r="O135" s="6" t="str">
        <f t="shared" si="48"/>
        <v/>
      </c>
      <c r="P135" s="7" t="str">
        <f>IF(A135="","",P134+(M135*'Alt Added Brkdn'!G135))</f>
        <v/>
      </c>
      <c r="Q135" s="6" t="str">
        <f t="shared" si="50"/>
        <v/>
      </c>
      <c r="R135" s="7" t="str">
        <f>IF(A135="","",R134+(M135*'Alt Added Brkdn'!H135))</f>
        <v/>
      </c>
      <c r="S135" s="6" t="str">
        <f t="shared" si="37"/>
        <v/>
      </c>
      <c r="T135" s="7" t="str">
        <f>IF(A135="","",T134+(M135*'Alt Added Brkdn'!I135))</f>
        <v/>
      </c>
      <c r="U135" s="6" t="str">
        <f t="shared" si="38"/>
        <v/>
      </c>
      <c r="V135" s="11" t="str">
        <f>IF(A135="","",V134+(M135*'Alt Added Brkdn'!J135))</f>
        <v/>
      </c>
      <c r="W135" s="6" t="str">
        <f t="shared" si="39"/>
        <v/>
      </c>
      <c r="X135" s="11" t="str">
        <f>IF(A134="","",X134+(M135*'Alt Added Brkdn'!L135))</f>
        <v/>
      </c>
      <c r="Y135" s="6" t="str">
        <f t="shared" si="49"/>
        <v/>
      </c>
      <c r="Z135" s="11" t="str">
        <f>IF(A135="","",Z134+(M135*'Alt Added Brkdn'!L135))</f>
        <v/>
      </c>
      <c r="AA135" s="6" t="str">
        <f t="shared" si="40"/>
        <v/>
      </c>
      <c r="AB135" s="11" t="str">
        <f>IF(A135="","",AB134+(M135*'Alt Added Brkdn'!M135))</f>
        <v/>
      </c>
      <c r="AC135" s="6" t="str">
        <f t="shared" si="41"/>
        <v/>
      </c>
      <c r="AD135" s="11" t="str">
        <f>IF(A135="","",AD134+(M135*'Alt Added Brkdn'!N135))</f>
        <v/>
      </c>
      <c r="AE135" s="6" t="str">
        <f t="shared" si="42"/>
        <v/>
      </c>
      <c r="AF135" s="15" t="str">
        <f t="shared" si="43"/>
        <v/>
      </c>
    </row>
    <row r="136" spans="1:32" x14ac:dyDescent="0.3">
      <c r="A136" t="str">
        <f>'Emission Assumption Summary'!A136</f>
        <v/>
      </c>
      <c r="B136" s="4" t="str">
        <f>IF(A136="","",B135*(1+Assumptions!$B$9))</f>
        <v/>
      </c>
      <c r="C136" s="13" t="str">
        <f>IF(A136="","",C135*(1+Assumptions!$B$19))</f>
        <v/>
      </c>
      <c r="D136" s="11" t="str">
        <f t="shared" si="44"/>
        <v/>
      </c>
      <c r="E136" s="7" t="str">
        <f t="shared" si="34"/>
        <v/>
      </c>
      <c r="F136" s="6" t="str">
        <f t="shared" si="45"/>
        <v/>
      </c>
      <c r="G136" s="11" t="str">
        <f>IF(A136="","",G135*(1+Assumptions!$B$13))</f>
        <v/>
      </c>
      <c r="H136" s="6" t="str">
        <f t="shared" si="46"/>
        <v/>
      </c>
      <c r="I136" s="7" t="str">
        <f t="shared" si="35"/>
        <v/>
      </c>
      <c r="J136" s="11" t="str">
        <f>IF(A136="","",J135*(1+Assumptions!$B$15))</f>
        <v/>
      </c>
      <c r="K136" s="5" t="str">
        <f>IF(A136="","",Assumptions!$B$15)</f>
        <v/>
      </c>
      <c r="L136" s="6" t="str">
        <f t="shared" si="36"/>
        <v/>
      </c>
      <c r="M136" s="14" t="str">
        <f t="shared" si="47"/>
        <v/>
      </c>
      <c r="N136" s="7" t="str">
        <f>IF(A136="","",N135+(M136*'Alt Added Brkdn'!F136))</f>
        <v/>
      </c>
      <c r="O136" s="6" t="str">
        <f t="shared" si="48"/>
        <v/>
      </c>
      <c r="P136" s="7" t="str">
        <f>IF(A136="","",P135+(M136*'Alt Added Brkdn'!G136))</f>
        <v/>
      </c>
      <c r="Q136" s="6" t="str">
        <f t="shared" si="50"/>
        <v/>
      </c>
      <c r="R136" s="7" t="str">
        <f>IF(A136="","",R135+(M136*'Alt Added Brkdn'!H136))</f>
        <v/>
      </c>
      <c r="S136" s="6" t="str">
        <f t="shared" si="37"/>
        <v/>
      </c>
      <c r="T136" s="7" t="str">
        <f>IF(A136="","",T135+(M136*'Alt Added Brkdn'!I136))</f>
        <v/>
      </c>
      <c r="U136" s="6" t="str">
        <f t="shared" si="38"/>
        <v/>
      </c>
      <c r="V136" s="11" t="str">
        <f>IF(A136="","",V135+(M136*'Alt Added Brkdn'!J136))</f>
        <v/>
      </c>
      <c r="W136" s="6" t="str">
        <f t="shared" si="39"/>
        <v/>
      </c>
      <c r="X136" s="11" t="str">
        <f>IF(A135="","",X135+(M136*'Alt Added Brkdn'!L136))</f>
        <v/>
      </c>
      <c r="Y136" s="6" t="str">
        <f t="shared" si="49"/>
        <v/>
      </c>
      <c r="Z136" s="11" t="str">
        <f>IF(A136="","",Z135+(M136*'Alt Added Brkdn'!L136))</f>
        <v/>
      </c>
      <c r="AA136" s="6" t="str">
        <f t="shared" si="40"/>
        <v/>
      </c>
      <c r="AB136" s="11" t="str">
        <f>IF(A136="","",AB135+(M136*'Alt Added Brkdn'!M136))</f>
        <v/>
      </c>
      <c r="AC136" s="6" t="str">
        <f t="shared" si="41"/>
        <v/>
      </c>
      <c r="AD136" s="11" t="str">
        <f>IF(A136="","",AD135+(M136*'Alt Added Brkdn'!N136))</f>
        <v/>
      </c>
      <c r="AE136" s="6" t="str">
        <f t="shared" si="42"/>
        <v/>
      </c>
      <c r="AF136" s="15" t="str">
        <f t="shared" si="43"/>
        <v/>
      </c>
    </row>
    <row r="137" spans="1:32" x14ac:dyDescent="0.3">
      <c r="A137" t="str">
        <f>'Emission Assumption Summary'!A137</f>
        <v/>
      </c>
      <c r="B137" s="4" t="str">
        <f>IF(A137="","",B136*(1+Assumptions!$B$9))</f>
        <v/>
      </c>
      <c r="C137" s="13" t="str">
        <f>IF(A137="","",C136*(1+Assumptions!$B$19))</f>
        <v/>
      </c>
      <c r="D137" s="11" t="str">
        <f t="shared" si="44"/>
        <v/>
      </c>
      <c r="E137" s="7" t="str">
        <f t="shared" si="34"/>
        <v/>
      </c>
      <c r="F137" s="6" t="str">
        <f t="shared" si="45"/>
        <v/>
      </c>
      <c r="G137" s="11" t="str">
        <f>IF(A137="","",G136*(1+Assumptions!$B$13))</f>
        <v/>
      </c>
      <c r="H137" s="6" t="str">
        <f t="shared" si="46"/>
        <v/>
      </c>
      <c r="I137" s="7" t="str">
        <f t="shared" si="35"/>
        <v/>
      </c>
      <c r="J137" s="11" t="str">
        <f>IF(A137="","",J136*(1+Assumptions!$B$15))</f>
        <v/>
      </c>
      <c r="K137" s="5" t="str">
        <f>IF(A137="","",Assumptions!$B$15)</f>
        <v/>
      </c>
      <c r="L137" s="6" t="str">
        <f t="shared" si="36"/>
        <v/>
      </c>
      <c r="M137" s="14" t="str">
        <f t="shared" si="47"/>
        <v/>
      </c>
      <c r="N137" s="7" t="str">
        <f>IF(A137="","",N136+(M137*'Alt Added Brkdn'!F137))</f>
        <v/>
      </c>
      <c r="O137" s="6" t="str">
        <f t="shared" si="48"/>
        <v/>
      </c>
      <c r="P137" s="7" t="str">
        <f>IF(A137="","",P136+(M137*'Alt Added Brkdn'!G137))</f>
        <v/>
      </c>
      <c r="Q137" s="6" t="str">
        <f t="shared" si="50"/>
        <v/>
      </c>
      <c r="R137" s="7" t="str">
        <f>IF(A137="","",R136+(M137*'Alt Added Brkdn'!H137))</f>
        <v/>
      </c>
      <c r="S137" s="6" t="str">
        <f t="shared" si="37"/>
        <v/>
      </c>
      <c r="T137" s="7" t="str">
        <f>IF(A137="","",T136+(M137*'Alt Added Brkdn'!I137))</f>
        <v/>
      </c>
      <c r="U137" s="6" t="str">
        <f t="shared" si="38"/>
        <v/>
      </c>
      <c r="V137" s="11" t="str">
        <f>IF(A137="","",V136+(M137*'Alt Added Brkdn'!J137))</f>
        <v/>
      </c>
      <c r="W137" s="6" t="str">
        <f t="shared" si="39"/>
        <v/>
      </c>
      <c r="X137" s="11" t="str">
        <f>IF(A136="","",X136+(M137*'Alt Added Brkdn'!L137))</f>
        <v/>
      </c>
      <c r="Y137" s="6" t="str">
        <f t="shared" si="49"/>
        <v/>
      </c>
      <c r="Z137" s="11" t="str">
        <f>IF(A137="","",Z136+(M137*'Alt Added Brkdn'!L137))</f>
        <v/>
      </c>
      <c r="AA137" s="6" t="str">
        <f t="shared" si="40"/>
        <v/>
      </c>
      <c r="AB137" s="11" t="str">
        <f>IF(A137="","",AB136+(M137*'Alt Added Brkdn'!M137))</f>
        <v/>
      </c>
      <c r="AC137" s="6" t="str">
        <f t="shared" si="41"/>
        <v/>
      </c>
      <c r="AD137" s="11" t="str">
        <f>IF(A137="","",AD136+(M137*'Alt Added Brkdn'!N137))</f>
        <v/>
      </c>
      <c r="AE137" s="6" t="str">
        <f t="shared" si="42"/>
        <v/>
      </c>
      <c r="AF137" s="15" t="str">
        <f t="shared" si="43"/>
        <v/>
      </c>
    </row>
    <row r="138" spans="1:32" x14ac:dyDescent="0.3">
      <c r="A138" t="str">
        <f>'Emission Assumption Summary'!A138</f>
        <v/>
      </c>
      <c r="B138" s="4" t="str">
        <f>IF(A138="","",B137*(1+Assumptions!$B$9))</f>
        <v/>
      </c>
      <c r="C138" s="13" t="str">
        <f>IF(A138="","",C137*(1+Assumptions!$B$19))</f>
        <v/>
      </c>
      <c r="D138" s="11" t="str">
        <f t="shared" si="44"/>
        <v/>
      </c>
      <c r="E138" s="7" t="str">
        <f t="shared" si="34"/>
        <v/>
      </c>
      <c r="F138" s="6" t="str">
        <f t="shared" si="45"/>
        <v/>
      </c>
      <c r="G138" s="11" t="str">
        <f>IF(A138="","",G137*(1+Assumptions!$B$13))</f>
        <v/>
      </c>
      <c r="H138" s="6" t="str">
        <f t="shared" si="46"/>
        <v/>
      </c>
      <c r="I138" s="7" t="str">
        <f t="shared" si="35"/>
        <v/>
      </c>
      <c r="J138" s="11" t="str">
        <f>IF(A138="","",J137*(1+Assumptions!$B$15))</f>
        <v/>
      </c>
      <c r="K138" s="5" t="str">
        <f>IF(A138="","",Assumptions!$B$15)</f>
        <v/>
      </c>
      <c r="L138" s="6" t="str">
        <f t="shared" si="36"/>
        <v/>
      </c>
      <c r="M138" s="14" t="str">
        <f t="shared" si="47"/>
        <v/>
      </c>
      <c r="N138" s="7" t="str">
        <f>IF(A138="","",N137+(M138*'Alt Added Brkdn'!F138))</f>
        <v/>
      </c>
      <c r="O138" s="6" t="str">
        <f t="shared" si="48"/>
        <v/>
      </c>
      <c r="P138" s="7" t="str">
        <f>IF(A138="","",P137+(M138*'Alt Added Brkdn'!G138))</f>
        <v/>
      </c>
      <c r="Q138" s="6" t="str">
        <f t="shared" si="50"/>
        <v/>
      </c>
      <c r="R138" s="7" t="str">
        <f>IF(A138="","",R137+(M138*'Alt Added Brkdn'!H138))</f>
        <v/>
      </c>
      <c r="S138" s="6" t="str">
        <f t="shared" si="37"/>
        <v/>
      </c>
      <c r="T138" s="7" t="str">
        <f>IF(A138="","",T137+(M138*'Alt Added Brkdn'!I138))</f>
        <v/>
      </c>
      <c r="U138" s="6" t="str">
        <f t="shared" si="38"/>
        <v/>
      </c>
      <c r="V138" s="11" t="str">
        <f>IF(A138="","",V137+(M138*'Alt Added Brkdn'!J138))</f>
        <v/>
      </c>
      <c r="W138" s="6" t="str">
        <f t="shared" si="39"/>
        <v/>
      </c>
      <c r="X138" s="11" t="str">
        <f>IF(A137="","",X137+(M138*'Alt Added Brkdn'!L138))</f>
        <v/>
      </c>
      <c r="Y138" s="6" t="str">
        <f t="shared" si="49"/>
        <v/>
      </c>
      <c r="Z138" s="11" t="str">
        <f>IF(A138="","",Z137+(M138*'Alt Added Brkdn'!L138))</f>
        <v/>
      </c>
      <c r="AA138" s="6" t="str">
        <f t="shared" si="40"/>
        <v/>
      </c>
      <c r="AB138" s="11" t="str">
        <f>IF(A138="","",AB137+(M138*'Alt Added Brkdn'!M138))</f>
        <v/>
      </c>
      <c r="AC138" s="6" t="str">
        <f t="shared" si="41"/>
        <v/>
      </c>
      <c r="AD138" s="11" t="str">
        <f>IF(A138="","",AD137+(M138*'Alt Added Brkdn'!N138))</f>
        <v/>
      </c>
      <c r="AE138" s="6" t="str">
        <f t="shared" si="42"/>
        <v/>
      </c>
      <c r="AF138" s="15" t="str">
        <f t="shared" si="43"/>
        <v/>
      </c>
    </row>
    <row r="139" spans="1:32" x14ac:dyDescent="0.3">
      <c r="A139" t="str">
        <f>'Emission Assumption Summary'!A139</f>
        <v/>
      </c>
      <c r="B139" s="4" t="str">
        <f>IF(A139="","",B138*(1+Assumptions!$B$9))</f>
        <v/>
      </c>
      <c r="C139" s="13" t="str">
        <f>IF(A139="","",C138*(1+Assumptions!$B$19))</f>
        <v/>
      </c>
      <c r="D139" s="11" t="str">
        <f t="shared" si="44"/>
        <v/>
      </c>
      <c r="E139" s="7" t="str">
        <f t="shared" si="34"/>
        <v/>
      </c>
      <c r="F139" s="6" t="str">
        <f t="shared" si="45"/>
        <v/>
      </c>
      <c r="G139" s="11" t="str">
        <f>IF(A139="","",G138*(1+Assumptions!$B$13))</f>
        <v/>
      </c>
      <c r="H139" s="6" t="str">
        <f t="shared" si="46"/>
        <v/>
      </c>
      <c r="I139" s="7" t="str">
        <f t="shared" si="35"/>
        <v/>
      </c>
      <c r="J139" s="11" t="str">
        <f>IF(A139="","",J138*(1+Assumptions!$B$15))</f>
        <v/>
      </c>
      <c r="K139" s="5" t="str">
        <f>IF(A139="","",Assumptions!$B$15)</f>
        <v/>
      </c>
      <c r="L139" s="6" t="str">
        <f t="shared" si="36"/>
        <v/>
      </c>
      <c r="M139" s="14" t="str">
        <f t="shared" si="47"/>
        <v/>
      </c>
      <c r="N139" s="7" t="str">
        <f>IF(A139="","",N138+(M139*'Alt Added Brkdn'!F139))</f>
        <v/>
      </c>
      <c r="O139" s="6" t="str">
        <f t="shared" si="48"/>
        <v/>
      </c>
      <c r="P139" s="7" t="str">
        <f>IF(A139="","",P138+(M139*'Alt Added Brkdn'!G139))</f>
        <v/>
      </c>
      <c r="Q139" s="6" t="str">
        <f t="shared" si="50"/>
        <v/>
      </c>
      <c r="R139" s="7" t="str">
        <f>IF(A139="","",R138+(M139*'Alt Added Brkdn'!H139))</f>
        <v/>
      </c>
      <c r="S139" s="6" t="str">
        <f t="shared" si="37"/>
        <v/>
      </c>
      <c r="T139" s="7" t="str">
        <f>IF(A139="","",T138+(M139*'Alt Added Brkdn'!I139))</f>
        <v/>
      </c>
      <c r="U139" s="6" t="str">
        <f t="shared" si="38"/>
        <v/>
      </c>
      <c r="V139" s="11" t="str">
        <f>IF(A139="","",V138+(M139*'Alt Added Brkdn'!J139))</f>
        <v/>
      </c>
      <c r="W139" s="6" t="str">
        <f t="shared" si="39"/>
        <v/>
      </c>
      <c r="X139" s="11" t="str">
        <f>IF(A138="","",X138+(M139*'Alt Added Brkdn'!L139))</f>
        <v/>
      </c>
      <c r="Y139" s="6" t="str">
        <f t="shared" si="49"/>
        <v/>
      </c>
      <c r="Z139" s="11" t="str">
        <f>IF(A139="","",Z138+(M139*'Alt Added Brkdn'!L139))</f>
        <v/>
      </c>
      <c r="AA139" s="6" t="str">
        <f t="shared" si="40"/>
        <v/>
      </c>
      <c r="AB139" s="11" t="str">
        <f>IF(A139="","",AB138+(M139*'Alt Added Brkdn'!M139))</f>
        <v/>
      </c>
      <c r="AC139" s="6" t="str">
        <f t="shared" si="41"/>
        <v/>
      </c>
      <c r="AD139" s="11" t="str">
        <f>IF(A139="","",AD138+(M139*'Alt Added Brkdn'!N139))</f>
        <v/>
      </c>
      <c r="AE139" s="6" t="str">
        <f t="shared" si="42"/>
        <v/>
      </c>
      <c r="AF139" s="15" t="str">
        <f t="shared" si="43"/>
        <v/>
      </c>
    </row>
    <row r="140" spans="1:32" x14ac:dyDescent="0.3">
      <c r="A140" t="str">
        <f>'Emission Assumption Summary'!A140</f>
        <v/>
      </c>
      <c r="B140" s="4" t="str">
        <f>IF(A140="","",B139*(1+Assumptions!$B$9))</f>
        <v/>
      </c>
      <c r="C140" s="13" t="str">
        <f>IF(A140="","",C139*(1+Assumptions!$B$19))</f>
        <v/>
      </c>
      <c r="D140" s="11" t="str">
        <f t="shared" si="44"/>
        <v/>
      </c>
      <c r="E140" s="7" t="str">
        <f t="shared" si="34"/>
        <v/>
      </c>
      <c r="F140" s="6" t="str">
        <f t="shared" si="45"/>
        <v/>
      </c>
      <c r="G140" s="11" t="str">
        <f>IF(A140="","",G139*(1+Assumptions!$B$13))</f>
        <v/>
      </c>
      <c r="H140" s="6" t="str">
        <f t="shared" si="46"/>
        <v/>
      </c>
      <c r="I140" s="7" t="str">
        <f t="shared" si="35"/>
        <v/>
      </c>
      <c r="J140" s="11" t="str">
        <f>IF(A140="","",J139*(1+Assumptions!$B$15))</f>
        <v/>
      </c>
      <c r="K140" s="5" t="str">
        <f>IF(A140="","",Assumptions!$B$15)</f>
        <v/>
      </c>
      <c r="L140" s="6" t="str">
        <f t="shared" si="36"/>
        <v/>
      </c>
      <c r="M140" s="14" t="str">
        <f t="shared" si="47"/>
        <v/>
      </c>
      <c r="N140" s="7" t="str">
        <f>IF(A140="","",N139+(M140*'Alt Added Brkdn'!F140))</f>
        <v/>
      </c>
      <c r="O140" s="6" t="str">
        <f t="shared" si="48"/>
        <v/>
      </c>
      <c r="P140" s="7" t="str">
        <f>IF(A140="","",P139+(M140*'Alt Added Brkdn'!G140))</f>
        <v/>
      </c>
      <c r="Q140" s="6" t="str">
        <f t="shared" si="50"/>
        <v/>
      </c>
      <c r="R140" s="7" t="str">
        <f>IF(A140="","",R139+(M140*'Alt Added Brkdn'!H140))</f>
        <v/>
      </c>
      <c r="S140" s="6" t="str">
        <f t="shared" si="37"/>
        <v/>
      </c>
      <c r="T140" s="7" t="str">
        <f>IF(A140="","",T139+(M140*'Alt Added Brkdn'!I140))</f>
        <v/>
      </c>
      <c r="U140" s="6" t="str">
        <f t="shared" si="38"/>
        <v/>
      </c>
      <c r="V140" s="11" t="str">
        <f>IF(A140="","",V139+(M140*'Alt Added Brkdn'!J140))</f>
        <v/>
      </c>
      <c r="W140" s="6" t="str">
        <f t="shared" si="39"/>
        <v/>
      </c>
      <c r="X140" s="11" t="str">
        <f>IF(A139="","",X139+(M140*'Alt Added Brkdn'!L140))</f>
        <v/>
      </c>
      <c r="Y140" s="6" t="str">
        <f t="shared" si="49"/>
        <v/>
      </c>
      <c r="Z140" s="11" t="str">
        <f>IF(A140="","",Z139+(M140*'Alt Added Brkdn'!L140))</f>
        <v/>
      </c>
      <c r="AA140" s="6" t="str">
        <f t="shared" si="40"/>
        <v/>
      </c>
      <c r="AB140" s="11" t="str">
        <f>IF(A140="","",AB139+(M140*'Alt Added Brkdn'!M140))</f>
        <v/>
      </c>
      <c r="AC140" s="6" t="str">
        <f t="shared" si="41"/>
        <v/>
      </c>
      <c r="AD140" s="11" t="str">
        <f>IF(A140="","",AD139+(M140*'Alt Added Brkdn'!N140))</f>
        <v/>
      </c>
      <c r="AE140" s="6" t="str">
        <f t="shared" si="42"/>
        <v/>
      </c>
      <c r="AF140" s="15" t="str">
        <f t="shared" si="43"/>
        <v/>
      </c>
    </row>
    <row r="141" spans="1:32" x14ac:dyDescent="0.3">
      <c r="A141" t="str">
        <f>'Emission Assumption Summary'!A141</f>
        <v/>
      </c>
      <c r="B141" s="4" t="str">
        <f>IF(A141="","",B140*(1+Assumptions!$B$9))</f>
        <v/>
      </c>
      <c r="C141" s="13" t="str">
        <f>IF(A141="","",C140*(1+Assumptions!$B$19))</f>
        <v/>
      </c>
      <c r="D141" s="11" t="str">
        <f t="shared" si="44"/>
        <v/>
      </c>
      <c r="E141" s="7" t="str">
        <f t="shared" si="34"/>
        <v/>
      </c>
      <c r="F141" s="6" t="str">
        <f t="shared" si="45"/>
        <v/>
      </c>
      <c r="G141" s="11" t="str">
        <f>IF(A141="","",G140*(1+Assumptions!$B$13))</f>
        <v/>
      </c>
      <c r="H141" s="6" t="str">
        <f t="shared" si="46"/>
        <v/>
      </c>
      <c r="I141" s="7" t="str">
        <f t="shared" si="35"/>
        <v/>
      </c>
      <c r="J141" s="11" t="str">
        <f>IF(A141="","",J140*(1+Assumptions!$B$15))</f>
        <v/>
      </c>
      <c r="K141" s="5" t="str">
        <f>IF(A141="","",Assumptions!$B$15)</f>
        <v/>
      </c>
      <c r="L141" s="6" t="str">
        <f t="shared" si="36"/>
        <v/>
      </c>
      <c r="M141" s="14" t="str">
        <f t="shared" si="47"/>
        <v/>
      </c>
      <c r="N141" s="7" t="str">
        <f>IF(A141="","",N140+(M141*'Alt Added Brkdn'!F141))</f>
        <v/>
      </c>
      <c r="O141" s="6" t="str">
        <f t="shared" si="48"/>
        <v/>
      </c>
      <c r="P141" s="7" t="str">
        <f>IF(A141="","",P140+(M141*'Alt Added Brkdn'!G141))</f>
        <v/>
      </c>
      <c r="Q141" s="6" t="str">
        <f t="shared" si="50"/>
        <v/>
      </c>
      <c r="R141" s="7" t="str">
        <f>IF(A141="","",R140+(M141*'Alt Added Brkdn'!H141))</f>
        <v/>
      </c>
      <c r="S141" s="6" t="str">
        <f t="shared" si="37"/>
        <v/>
      </c>
      <c r="T141" s="7" t="str">
        <f>IF(A141="","",T140+(M141*'Alt Added Brkdn'!I141))</f>
        <v/>
      </c>
      <c r="U141" s="6" t="str">
        <f t="shared" si="38"/>
        <v/>
      </c>
      <c r="V141" s="11" t="str">
        <f>IF(A141="","",V140+(M141*'Alt Added Brkdn'!J141))</f>
        <v/>
      </c>
      <c r="W141" s="6" t="str">
        <f t="shared" si="39"/>
        <v/>
      </c>
      <c r="X141" s="11" t="str">
        <f>IF(A140="","",X140+(M141*'Alt Added Brkdn'!L141))</f>
        <v/>
      </c>
      <c r="Y141" s="6" t="str">
        <f t="shared" si="49"/>
        <v/>
      </c>
      <c r="Z141" s="11" t="str">
        <f>IF(A141="","",Z140+(M141*'Alt Added Brkdn'!L141))</f>
        <v/>
      </c>
      <c r="AA141" s="6" t="str">
        <f t="shared" si="40"/>
        <v/>
      </c>
      <c r="AB141" s="11" t="str">
        <f>IF(A141="","",AB140+(M141*'Alt Added Brkdn'!M141))</f>
        <v/>
      </c>
      <c r="AC141" s="6" t="str">
        <f t="shared" si="41"/>
        <v/>
      </c>
      <c r="AD141" s="11" t="str">
        <f>IF(A141="","",AD140+(M141*'Alt Added Brkdn'!N141))</f>
        <v/>
      </c>
      <c r="AE141" s="6" t="str">
        <f t="shared" si="42"/>
        <v/>
      </c>
      <c r="AF141" s="15" t="str">
        <f t="shared" si="43"/>
        <v/>
      </c>
    </row>
    <row r="142" spans="1:32" x14ac:dyDescent="0.3">
      <c r="A142" t="str">
        <f>'Emission Assumption Summary'!A142</f>
        <v/>
      </c>
      <c r="B142" s="4" t="str">
        <f>IF(A142="","",B141*(1+Assumptions!$B$9))</f>
        <v/>
      </c>
      <c r="C142" s="13" t="str">
        <f>IF(A142="","",C141*(1+Assumptions!$B$19))</f>
        <v/>
      </c>
      <c r="D142" s="11" t="str">
        <f t="shared" si="44"/>
        <v/>
      </c>
      <c r="E142" s="7" t="str">
        <f t="shared" si="34"/>
        <v/>
      </c>
      <c r="F142" s="6" t="str">
        <f t="shared" si="45"/>
        <v/>
      </c>
      <c r="G142" s="11" t="str">
        <f>IF(A142="","",G141*(1+Assumptions!$B$13))</f>
        <v/>
      </c>
      <c r="H142" s="6" t="str">
        <f t="shared" si="46"/>
        <v/>
      </c>
      <c r="I142" s="7" t="str">
        <f t="shared" si="35"/>
        <v/>
      </c>
      <c r="J142" s="11" t="str">
        <f>IF(A142="","",J141*(1+Assumptions!$B$15))</f>
        <v/>
      </c>
      <c r="K142" s="5" t="str">
        <f>IF(A142="","",Assumptions!$B$15)</f>
        <v/>
      </c>
      <c r="L142" s="6" t="str">
        <f t="shared" si="36"/>
        <v/>
      </c>
      <c r="M142" s="14" t="str">
        <f t="shared" si="47"/>
        <v/>
      </c>
      <c r="N142" s="7" t="str">
        <f>IF(A142="","",N141+(M142*'Alt Added Brkdn'!F142))</f>
        <v/>
      </c>
      <c r="O142" s="6" t="str">
        <f t="shared" si="48"/>
        <v/>
      </c>
      <c r="P142" s="7" t="str">
        <f>IF(A142="","",P141+(M142*'Alt Added Brkdn'!G142))</f>
        <v/>
      </c>
      <c r="Q142" s="6" t="str">
        <f t="shared" si="50"/>
        <v/>
      </c>
      <c r="R142" s="7" t="str">
        <f>IF(A142="","",R141+(M142*'Alt Added Brkdn'!H142))</f>
        <v/>
      </c>
      <c r="S142" s="6" t="str">
        <f t="shared" si="37"/>
        <v/>
      </c>
      <c r="T142" s="7" t="str">
        <f>IF(A142="","",T141+(M142*'Alt Added Brkdn'!I142))</f>
        <v/>
      </c>
      <c r="U142" s="6" t="str">
        <f t="shared" si="38"/>
        <v/>
      </c>
      <c r="V142" s="11" t="str">
        <f>IF(A142="","",V141+(M142*'Alt Added Brkdn'!J142))</f>
        <v/>
      </c>
      <c r="W142" s="6" t="str">
        <f t="shared" si="39"/>
        <v/>
      </c>
      <c r="X142" s="11" t="str">
        <f>IF(A141="","",X141+(M142*'Alt Added Brkdn'!L142))</f>
        <v/>
      </c>
      <c r="Y142" s="6" t="str">
        <f t="shared" si="49"/>
        <v/>
      </c>
      <c r="Z142" s="11" t="str">
        <f>IF(A142="","",Z141+(M142*'Alt Added Brkdn'!L142))</f>
        <v/>
      </c>
      <c r="AA142" s="6" t="str">
        <f t="shared" si="40"/>
        <v/>
      </c>
      <c r="AB142" s="11" t="str">
        <f>IF(A142="","",AB141+(M142*'Alt Added Brkdn'!M142))</f>
        <v/>
      </c>
      <c r="AC142" s="6" t="str">
        <f t="shared" si="41"/>
        <v/>
      </c>
      <c r="AD142" s="11" t="str">
        <f>IF(A142="","",AD141+(M142*'Alt Added Brkdn'!N142))</f>
        <v/>
      </c>
      <c r="AE142" s="6" t="str">
        <f t="shared" si="42"/>
        <v/>
      </c>
      <c r="AF142" s="15" t="str">
        <f t="shared" si="43"/>
        <v/>
      </c>
    </row>
    <row r="143" spans="1:32" x14ac:dyDescent="0.3">
      <c r="A143" t="str">
        <f>'Emission Assumption Summary'!A143</f>
        <v/>
      </c>
      <c r="B143" s="4" t="str">
        <f>IF(A143="","",B142*(1+Assumptions!$B$9))</f>
        <v/>
      </c>
      <c r="C143" s="13" t="str">
        <f>IF(A143="","",C142*(1+Assumptions!$B$19))</f>
        <v/>
      </c>
      <c r="D143" s="11" t="str">
        <f t="shared" si="44"/>
        <v/>
      </c>
      <c r="E143" s="7" t="str">
        <f t="shared" si="34"/>
        <v/>
      </c>
      <c r="F143" s="6" t="str">
        <f t="shared" si="45"/>
        <v/>
      </c>
      <c r="G143" s="11" t="str">
        <f>IF(A143="","",G142*(1+Assumptions!$B$13))</f>
        <v/>
      </c>
      <c r="H143" s="6" t="str">
        <f t="shared" si="46"/>
        <v/>
      </c>
      <c r="I143" s="7" t="str">
        <f t="shared" si="35"/>
        <v/>
      </c>
      <c r="J143" s="11" t="str">
        <f>IF(A143="","",J142*(1+Assumptions!$B$15))</f>
        <v/>
      </c>
      <c r="K143" s="5" t="str">
        <f>IF(A143="","",Assumptions!$B$15)</f>
        <v/>
      </c>
      <c r="L143" s="6" t="str">
        <f t="shared" si="36"/>
        <v/>
      </c>
      <c r="M143" s="14" t="str">
        <f t="shared" si="47"/>
        <v/>
      </c>
      <c r="N143" s="7" t="str">
        <f>IF(A143="","",N142+(M143*'Alt Added Brkdn'!F143))</f>
        <v/>
      </c>
      <c r="O143" s="6" t="str">
        <f t="shared" si="48"/>
        <v/>
      </c>
      <c r="P143" s="7" t="str">
        <f>IF(A143="","",P142+(M143*'Alt Added Brkdn'!G143))</f>
        <v/>
      </c>
      <c r="Q143" s="6" t="str">
        <f t="shared" si="50"/>
        <v/>
      </c>
      <c r="R143" s="7" t="str">
        <f>IF(A143="","",R142+(M143*'Alt Added Brkdn'!H143))</f>
        <v/>
      </c>
      <c r="S143" s="6" t="str">
        <f t="shared" si="37"/>
        <v/>
      </c>
      <c r="T143" s="7" t="str">
        <f>IF(A143="","",T142+(M143*'Alt Added Brkdn'!I143))</f>
        <v/>
      </c>
      <c r="U143" s="6" t="str">
        <f t="shared" si="38"/>
        <v/>
      </c>
      <c r="V143" s="11" t="str">
        <f>IF(A143="","",V142+(M143*'Alt Added Brkdn'!J143))</f>
        <v/>
      </c>
      <c r="W143" s="6" t="str">
        <f t="shared" si="39"/>
        <v/>
      </c>
      <c r="X143" s="11" t="str">
        <f>IF(A142="","",X142+(M143*'Alt Added Brkdn'!L143))</f>
        <v/>
      </c>
      <c r="Y143" s="6" t="str">
        <f t="shared" si="49"/>
        <v/>
      </c>
      <c r="Z143" s="11" t="str">
        <f>IF(A143="","",Z142+(M143*'Alt Added Brkdn'!L143))</f>
        <v/>
      </c>
      <c r="AA143" s="6" t="str">
        <f t="shared" si="40"/>
        <v/>
      </c>
      <c r="AB143" s="11" t="str">
        <f>IF(A143="","",AB142+(M143*'Alt Added Brkdn'!M143))</f>
        <v/>
      </c>
      <c r="AC143" s="6" t="str">
        <f t="shared" si="41"/>
        <v/>
      </c>
      <c r="AD143" s="11" t="str">
        <f>IF(A143="","",AD142+(M143*'Alt Added Brkdn'!N143))</f>
        <v/>
      </c>
      <c r="AE143" s="6" t="str">
        <f t="shared" si="42"/>
        <v/>
      </c>
      <c r="AF143" s="15" t="str">
        <f t="shared" si="43"/>
        <v/>
      </c>
    </row>
    <row r="144" spans="1:32" x14ac:dyDescent="0.3">
      <c r="A144" t="str">
        <f>'Emission Assumption Summary'!A144</f>
        <v/>
      </c>
      <c r="B144" s="4" t="str">
        <f>IF(A144="","",B143*(1+Assumptions!$B$9))</f>
        <v/>
      </c>
      <c r="C144" s="13" t="str">
        <f>IF(A144="","",C143*(1+Assumptions!$B$19))</f>
        <v/>
      </c>
      <c r="D144" s="11" t="str">
        <f t="shared" si="44"/>
        <v/>
      </c>
      <c r="E144" s="7" t="str">
        <f t="shared" si="34"/>
        <v/>
      </c>
      <c r="F144" s="6" t="str">
        <f t="shared" si="45"/>
        <v/>
      </c>
      <c r="G144" s="11" t="str">
        <f>IF(A144="","",G143*(1+Assumptions!$B$13))</f>
        <v/>
      </c>
      <c r="H144" s="6" t="str">
        <f t="shared" si="46"/>
        <v/>
      </c>
      <c r="I144" s="7" t="str">
        <f t="shared" si="35"/>
        <v/>
      </c>
      <c r="J144" s="11" t="str">
        <f>IF(A144="","",J143*(1+Assumptions!$B$15))</f>
        <v/>
      </c>
      <c r="K144" s="5" t="str">
        <f>IF(A144="","",Assumptions!$B$15)</f>
        <v/>
      </c>
      <c r="L144" s="6" t="str">
        <f t="shared" si="36"/>
        <v/>
      </c>
      <c r="M144" s="14" t="str">
        <f t="shared" si="47"/>
        <v/>
      </c>
      <c r="N144" s="7" t="str">
        <f>IF(A144="","",N143+(M144*'Alt Added Brkdn'!F144))</f>
        <v/>
      </c>
      <c r="O144" s="6" t="str">
        <f t="shared" si="48"/>
        <v/>
      </c>
      <c r="P144" s="7" t="str">
        <f>IF(A144="","",P143+(M144*'Alt Added Brkdn'!G144))</f>
        <v/>
      </c>
      <c r="Q144" s="6" t="str">
        <f t="shared" si="50"/>
        <v/>
      </c>
      <c r="R144" s="7" t="str">
        <f>IF(A144="","",R143+(M144*'Alt Added Brkdn'!H144))</f>
        <v/>
      </c>
      <c r="S144" s="6" t="str">
        <f t="shared" si="37"/>
        <v/>
      </c>
      <c r="T144" s="7" t="str">
        <f>IF(A144="","",T143+(M144*'Alt Added Brkdn'!I144))</f>
        <v/>
      </c>
      <c r="U144" s="6" t="str">
        <f t="shared" si="38"/>
        <v/>
      </c>
      <c r="V144" s="11" t="str">
        <f>IF(A144="","",V143+(M144*'Alt Added Brkdn'!J144))</f>
        <v/>
      </c>
      <c r="W144" s="6" t="str">
        <f t="shared" si="39"/>
        <v/>
      </c>
      <c r="X144" s="11" t="str">
        <f>IF(A143="","",X143+(M144*'Alt Added Brkdn'!L144))</f>
        <v/>
      </c>
      <c r="Y144" s="6" t="str">
        <f t="shared" si="49"/>
        <v/>
      </c>
      <c r="Z144" s="11" t="str">
        <f>IF(A144="","",Z143+(M144*'Alt Added Brkdn'!L144))</f>
        <v/>
      </c>
      <c r="AA144" s="6" t="str">
        <f t="shared" si="40"/>
        <v/>
      </c>
      <c r="AB144" s="11" t="str">
        <f>IF(A144="","",AB143+(M144*'Alt Added Brkdn'!M144))</f>
        <v/>
      </c>
      <c r="AC144" s="6" t="str">
        <f t="shared" si="41"/>
        <v/>
      </c>
      <c r="AD144" s="11" t="str">
        <f>IF(A144="","",AD143+(M144*'Alt Added Brkdn'!N144))</f>
        <v/>
      </c>
      <c r="AE144" s="6" t="str">
        <f t="shared" si="42"/>
        <v/>
      </c>
      <c r="AF144" s="15" t="str">
        <f t="shared" si="43"/>
        <v/>
      </c>
    </row>
    <row r="145" spans="1:32" x14ac:dyDescent="0.3">
      <c r="A145" t="str">
        <f>'Emission Assumption Summary'!A145</f>
        <v/>
      </c>
      <c r="B145" s="4" t="str">
        <f>IF(A145="","",B144*(1+Assumptions!$B$9))</f>
        <v/>
      </c>
      <c r="C145" s="13" t="str">
        <f>IF(A145="","",C144*(1+Assumptions!$B$19))</f>
        <v/>
      </c>
      <c r="D145" s="11" t="str">
        <f t="shared" si="44"/>
        <v/>
      </c>
      <c r="E145" s="7" t="str">
        <f t="shared" si="34"/>
        <v/>
      </c>
      <c r="F145" s="6" t="str">
        <f t="shared" si="45"/>
        <v/>
      </c>
      <c r="G145" s="11" t="str">
        <f>IF(A145="","",G144*(1+Assumptions!$B$13))</f>
        <v/>
      </c>
      <c r="H145" s="6" t="str">
        <f t="shared" si="46"/>
        <v/>
      </c>
      <c r="I145" s="7" t="str">
        <f t="shared" si="35"/>
        <v/>
      </c>
      <c r="J145" s="11" t="str">
        <f>IF(A145="","",J144*(1+Assumptions!$B$15))</f>
        <v/>
      </c>
      <c r="K145" s="5" t="str">
        <f>IF(A145="","",Assumptions!$B$15)</f>
        <v/>
      </c>
      <c r="L145" s="6" t="str">
        <f t="shared" si="36"/>
        <v/>
      </c>
      <c r="M145" s="14" t="str">
        <f t="shared" si="47"/>
        <v/>
      </c>
      <c r="N145" s="7" t="str">
        <f>IF(A145="","",N144+(M145*'Alt Added Brkdn'!F145))</f>
        <v/>
      </c>
      <c r="O145" s="6" t="str">
        <f t="shared" si="48"/>
        <v/>
      </c>
      <c r="P145" s="7" t="str">
        <f>IF(A145="","",P144+(M145*'Alt Added Brkdn'!G145))</f>
        <v/>
      </c>
      <c r="Q145" s="6" t="str">
        <f t="shared" si="50"/>
        <v/>
      </c>
      <c r="R145" s="7" t="str">
        <f>IF(A145="","",R144+(M145*'Alt Added Brkdn'!H145))</f>
        <v/>
      </c>
      <c r="S145" s="6" t="str">
        <f t="shared" si="37"/>
        <v/>
      </c>
      <c r="T145" s="7" t="str">
        <f>IF(A145="","",T144+(M145*'Alt Added Brkdn'!I145))</f>
        <v/>
      </c>
      <c r="U145" s="6" t="str">
        <f t="shared" si="38"/>
        <v/>
      </c>
      <c r="V145" s="11" t="str">
        <f>IF(A145="","",V144+(M145*'Alt Added Brkdn'!J145))</f>
        <v/>
      </c>
      <c r="W145" s="6" t="str">
        <f t="shared" si="39"/>
        <v/>
      </c>
      <c r="X145" s="11" t="str">
        <f>IF(A144="","",X144+(M145*'Alt Added Brkdn'!L145))</f>
        <v/>
      </c>
      <c r="Y145" s="6" t="str">
        <f t="shared" si="49"/>
        <v/>
      </c>
      <c r="Z145" s="11" t="str">
        <f>IF(A145="","",Z144+(M145*'Alt Added Brkdn'!L145))</f>
        <v/>
      </c>
      <c r="AA145" s="6" t="str">
        <f t="shared" si="40"/>
        <v/>
      </c>
      <c r="AB145" s="11" t="str">
        <f>IF(A145="","",AB144+(M145*'Alt Added Brkdn'!M145))</f>
        <v/>
      </c>
      <c r="AC145" s="6" t="str">
        <f t="shared" si="41"/>
        <v/>
      </c>
      <c r="AD145" s="11" t="str">
        <f>IF(A145="","",AD144+(M145*'Alt Added Brkdn'!N145))</f>
        <v/>
      </c>
      <c r="AE145" s="6" t="str">
        <f t="shared" si="42"/>
        <v/>
      </c>
      <c r="AF145" s="15" t="str">
        <f t="shared" si="43"/>
        <v/>
      </c>
    </row>
    <row r="146" spans="1:32" x14ac:dyDescent="0.3">
      <c r="A146" t="str">
        <f>'Emission Assumption Summary'!A146</f>
        <v/>
      </c>
      <c r="B146" s="4" t="str">
        <f>IF(A146="","",B145*(1+Assumptions!$B$9))</f>
        <v/>
      </c>
      <c r="C146" s="13" t="str">
        <f>IF(A146="","",C145*(1+Assumptions!$B$19))</f>
        <v/>
      </c>
      <c r="D146" s="11" t="str">
        <f t="shared" si="44"/>
        <v/>
      </c>
      <c r="E146" s="7" t="str">
        <f t="shared" si="34"/>
        <v/>
      </c>
      <c r="F146" s="6" t="str">
        <f t="shared" si="45"/>
        <v/>
      </c>
      <c r="G146" s="11" t="str">
        <f>IF(A146="","",G145*(1+Assumptions!$B$13))</f>
        <v/>
      </c>
      <c r="H146" s="6" t="str">
        <f t="shared" si="46"/>
        <v/>
      </c>
      <c r="I146" s="7" t="str">
        <f t="shared" si="35"/>
        <v/>
      </c>
      <c r="J146" s="11" t="str">
        <f>IF(A146="","",J145*(1+Assumptions!$B$15))</f>
        <v/>
      </c>
      <c r="K146" s="5" t="str">
        <f>IF(A146="","",Assumptions!$B$15)</f>
        <v/>
      </c>
      <c r="L146" s="6" t="str">
        <f t="shared" si="36"/>
        <v/>
      </c>
      <c r="M146" s="14" t="str">
        <f t="shared" si="47"/>
        <v/>
      </c>
      <c r="N146" s="7" t="str">
        <f>IF(A146="","",N145+(M146*'Alt Added Brkdn'!F146))</f>
        <v/>
      </c>
      <c r="O146" s="6" t="str">
        <f t="shared" si="48"/>
        <v/>
      </c>
      <c r="P146" s="7" t="str">
        <f>IF(A146="","",P145+(M146*'Alt Added Brkdn'!G146))</f>
        <v/>
      </c>
      <c r="Q146" s="6" t="str">
        <f t="shared" si="50"/>
        <v/>
      </c>
      <c r="R146" s="7" t="str">
        <f>IF(A146="","",R145+(M146*'Alt Added Brkdn'!H146))</f>
        <v/>
      </c>
      <c r="S146" s="6" t="str">
        <f t="shared" si="37"/>
        <v/>
      </c>
      <c r="T146" s="7" t="str">
        <f>IF(A146="","",T145+(M146*'Alt Added Brkdn'!I146))</f>
        <v/>
      </c>
      <c r="U146" s="6" t="str">
        <f t="shared" si="38"/>
        <v/>
      </c>
      <c r="V146" s="11" t="str">
        <f>IF(A146="","",V145+(M146*'Alt Added Brkdn'!J146))</f>
        <v/>
      </c>
      <c r="W146" s="6" t="str">
        <f t="shared" si="39"/>
        <v/>
      </c>
      <c r="X146" s="11" t="str">
        <f>IF(A145="","",X145+(M146*'Alt Added Brkdn'!L146))</f>
        <v/>
      </c>
      <c r="Y146" s="6" t="str">
        <f t="shared" si="49"/>
        <v/>
      </c>
      <c r="Z146" s="11" t="str">
        <f>IF(A146="","",Z145+(M146*'Alt Added Brkdn'!L146))</f>
        <v/>
      </c>
      <c r="AA146" s="6" t="str">
        <f t="shared" si="40"/>
        <v/>
      </c>
      <c r="AB146" s="11" t="str">
        <f>IF(A146="","",AB145+(M146*'Alt Added Brkdn'!M146))</f>
        <v/>
      </c>
      <c r="AC146" s="6" t="str">
        <f t="shared" si="41"/>
        <v/>
      </c>
      <c r="AD146" s="11" t="str">
        <f>IF(A146="","",AD145+(M146*'Alt Added Brkdn'!N146))</f>
        <v/>
      </c>
      <c r="AE146" s="6" t="str">
        <f t="shared" si="42"/>
        <v/>
      </c>
      <c r="AF146" s="15" t="str">
        <f t="shared" si="43"/>
        <v/>
      </c>
    </row>
    <row r="147" spans="1:32" x14ac:dyDescent="0.3">
      <c r="A147" t="str">
        <f>'Emission Assumption Summary'!A147</f>
        <v/>
      </c>
      <c r="B147" s="4" t="str">
        <f>IF(A147="","",B146*(1+Assumptions!$B$9))</f>
        <v/>
      </c>
      <c r="C147" s="13" t="str">
        <f>IF(A147="","",C146*(1+Assumptions!$B$19))</f>
        <v/>
      </c>
      <c r="D147" s="11" t="str">
        <f t="shared" si="44"/>
        <v/>
      </c>
      <c r="E147" s="7" t="str">
        <f t="shared" si="34"/>
        <v/>
      </c>
      <c r="F147" s="6" t="str">
        <f t="shared" si="45"/>
        <v/>
      </c>
      <c r="G147" s="11" t="str">
        <f>IF(A147="","",G146*(1+Assumptions!$B$13))</f>
        <v/>
      </c>
      <c r="H147" s="6" t="str">
        <f t="shared" si="46"/>
        <v/>
      </c>
      <c r="I147" s="7" t="str">
        <f t="shared" si="35"/>
        <v/>
      </c>
      <c r="J147" s="11" t="str">
        <f>IF(A147="","",J146*(1+Assumptions!$B$15))</f>
        <v/>
      </c>
      <c r="K147" s="5" t="str">
        <f>IF(A147="","",Assumptions!$B$15)</f>
        <v/>
      </c>
      <c r="L147" s="6" t="str">
        <f t="shared" si="36"/>
        <v/>
      </c>
      <c r="M147" s="14" t="str">
        <f t="shared" si="47"/>
        <v/>
      </c>
      <c r="N147" s="7" t="str">
        <f>IF(A147="","",N146+(M147*'Alt Added Brkdn'!F147))</f>
        <v/>
      </c>
      <c r="O147" s="6" t="str">
        <f t="shared" si="48"/>
        <v/>
      </c>
      <c r="P147" s="7" t="str">
        <f>IF(A147="","",P146+(M147*'Alt Added Brkdn'!G147))</f>
        <v/>
      </c>
      <c r="Q147" s="6" t="str">
        <f t="shared" si="50"/>
        <v/>
      </c>
      <c r="R147" s="7" t="str">
        <f>IF(A147="","",R146+(M147*'Alt Added Brkdn'!H147))</f>
        <v/>
      </c>
      <c r="S147" s="6" t="str">
        <f t="shared" si="37"/>
        <v/>
      </c>
      <c r="T147" s="7" t="str">
        <f>IF(A147="","",T146+(M147*'Alt Added Brkdn'!I147))</f>
        <v/>
      </c>
      <c r="U147" s="6" t="str">
        <f t="shared" si="38"/>
        <v/>
      </c>
      <c r="V147" s="11" t="str">
        <f>IF(A147="","",V146+(M147*'Alt Added Brkdn'!J147))</f>
        <v/>
      </c>
      <c r="W147" s="6" t="str">
        <f t="shared" si="39"/>
        <v/>
      </c>
      <c r="X147" s="11" t="str">
        <f>IF(A146="","",X146+(M147*'Alt Added Brkdn'!L147))</f>
        <v/>
      </c>
      <c r="Y147" s="6" t="str">
        <f t="shared" si="49"/>
        <v/>
      </c>
      <c r="Z147" s="11" t="str">
        <f>IF(A147="","",Z146+(M147*'Alt Added Brkdn'!L147))</f>
        <v/>
      </c>
      <c r="AA147" s="6" t="str">
        <f t="shared" si="40"/>
        <v/>
      </c>
      <c r="AB147" s="11" t="str">
        <f>IF(A147="","",AB146+(M147*'Alt Added Brkdn'!M147))</f>
        <v/>
      </c>
      <c r="AC147" s="6" t="str">
        <f t="shared" si="41"/>
        <v/>
      </c>
      <c r="AD147" s="11" t="str">
        <f>IF(A147="","",AD146+(M147*'Alt Added Brkdn'!N147))</f>
        <v/>
      </c>
      <c r="AE147" s="6" t="str">
        <f t="shared" si="42"/>
        <v/>
      </c>
      <c r="AF147" s="15" t="str">
        <f t="shared" si="43"/>
        <v/>
      </c>
    </row>
    <row r="148" spans="1:32" x14ac:dyDescent="0.3">
      <c r="A148" t="str">
        <f>'Emission Assumption Summary'!A148</f>
        <v/>
      </c>
      <c r="B148" s="4" t="str">
        <f>IF(A148="","",B147*(1+Assumptions!$B$9))</f>
        <v/>
      </c>
      <c r="C148" s="13" t="str">
        <f>IF(A148="","",C147*(1+Assumptions!$B$19))</f>
        <v/>
      </c>
      <c r="D148" s="11" t="str">
        <f t="shared" si="44"/>
        <v/>
      </c>
      <c r="E148" s="7" t="str">
        <f t="shared" si="34"/>
        <v/>
      </c>
      <c r="F148" s="6" t="str">
        <f t="shared" si="45"/>
        <v/>
      </c>
      <c r="G148" s="11" t="str">
        <f>IF(A148="","",G147*(1+Assumptions!$B$13))</f>
        <v/>
      </c>
      <c r="H148" s="6" t="str">
        <f t="shared" si="46"/>
        <v/>
      </c>
      <c r="I148" s="7" t="str">
        <f t="shared" si="35"/>
        <v/>
      </c>
      <c r="J148" s="11" t="str">
        <f>IF(A148="","",J147*(1+Assumptions!$B$15))</f>
        <v/>
      </c>
      <c r="K148" s="5" t="str">
        <f>IF(A148="","",Assumptions!$B$15)</f>
        <v/>
      </c>
      <c r="L148" s="6" t="str">
        <f t="shared" si="36"/>
        <v/>
      </c>
      <c r="M148" s="14" t="str">
        <f t="shared" si="47"/>
        <v/>
      </c>
      <c r="N148" s="7" t="str">
        <f>IF(A148="","",N147+(M148*'Alt Added Brkdn'!F148))</f>
        <v/>
      </c>
      <c r="O148" s="6" t="str">
        <f t="shared" si="48"/>
        <v/>
      </c>
      <c r="P148" s="7" t="str">
        <f>IF(A148="","",P147+(M148*'Alt Added Brkdn'!G148))</f>
        <v/>
      </c>
      <c r="Q148" s="6" t="str">
        <f t="shared" si="50"/>
        <v/>
      </c>
      <c r="R148" s="7" t="str">
        <f>IF(A148="","",R147+(M148*'Alt Added Brkdn'!H148))</f>
        <v/>
      </c>
      <c r="S148" s="6" t="str">
        <f t="shared" si="37"/>
        <v/>
      </c>
      <c r="T148" s="7" t="str">
        <f>IF(A148="","",T147+(M148*'Alt Added Brkdn'!I148))</f>
        <v/>
      </c>
      <c r="U148" s="6" t="str">
        <f t="shared" si="38"/>
        <v/>
      </c>
      <c r="V148" s="11" t="str">
        <f>IF(A148="","",V147+(M148*'Alt Added Brkdn'!J148))</f>
        <v/>
      </c>
      <c r="W148" s="6" t="str">
        <f t="shared" si="39"/>
        <v/>
      </c>
      <c r="X148" s="11" t="str">
        <f>IF(A147="","",X147+(M148*'Alt Added Brkdn'!L148))</f>
        <v/>
      </c>
      <c r="Y148" s="6" t="str">
        <f t="shared" si="49"/>
        <v/>
      </c>
      <c r="Z148" s="11" t="str">
        <f>IF(A148="","",Z147+(M148*'Alt Added Brkdn'!L148))</f>
        <v/>
      </c>
      <c r="AA148" s="6" t="str">
        <f t="shared" si="40"/>
        <v/>
      </c>
      <c r="AB148" s="11" t="str">
        <f>IF(A148="","",AB147+(M148*'Alt Added Brkdn'!M148))</f>
        <v/>
      </c>
      <c r="AC148" s="6" t="str">
        <f t="shared" si="41"/>
        <v/>
      </c>
      <c r="AD148" s="11" t="str">
        <f>IF(A148="","",AD147+(M148*'Alt Added Brkdn'!N148))</f>
        <v/>
      </c>
      <c r="AE148" s="6" t="str">
        <f t="shared" si="42"/>
        <v/>
      </c>
      <c r="AF148" s="15" t="str">
        <f t="shared" si="43"/>
        <v/>
      </c>
    </row>
    <row r="149" spans="1:32" x14ac:dyDescent="0.3">
      <c r="A149" t="str">
        <f>'Emission Assumption Summary'!A149</f>
        <v/>
      </c>
      <c r="B149" s="4" t="str">
        <f>IF(A149="","",B148*(1+Assumptions!$B$9))</f>
        <v/>
      </c>
      <c r="C149" s="13" t="str">
        <f>IF(A149="","",C148*(1+Assumptions!$B$19))</f>
        <v/>
      </c>
      <c r="D149" s="11" t="str">
        <f t="shared" si="44"/>
        <v/>
      </c>
      <c r="E149" s="7" t="str">
        <f t="shared" si="34"/>
        <v/>
      </c>
      <c r="F149" s="6" t="str">
        <f t="shared" si="45"/>
        <v/>
      </c>
      <c r="G149" s="11" t="str">
        <f>IF(A149="","",G148*(1+Assumptions!$B$13))</f>
        <v/>
      </c>
      <c r="H149" s="6" t="str">
        <f t="shared" si="46"/>
        <v/>
      </c>
      <c r="I149" s="7" t="str">
        <f t="shared" si="35"/>
        <v/>
      </c>
      <c r="J149" s="11" t="str">
        <f>IF(A149="","",J148*(1+Assumptions!$B$15))</f>
        <v/>
      </c>
      <c r="K149" s="5" t="str">
        <f>IF(A149="","",Assumptions!$B$15)</f>
        <v/>
      </c>
      <c r="L149" s="6" t="str">
        <f t="shared" si="36"/>
        <v/>
      </c>
      <c r="M149" s="14" t="str">
        <f t="shared" si="47"/>
        <v/>
      </c>
      <c r="N149" s="7" t="str">
        <f>IF(A149="","",N148+(M149*'Alt Added Brkdn'!F149))</f>
        <v/>
      </c>
      <c r="O149" s="6" t="str">
        <f t="shared" si="48"/>
        <v/>
      </c>
      <c r="P149" s="7" t="str">
        <f>IF(A149="","",P148+(M149*'Alt Added Brkdn'!G149))</f>
        <v/>
      </c>
      <c r="Q149" s="6" t="str">
        <f t="shared" si="50"/>
        <v/>
      </c>
      <c r="R149" s="7" t="str">
        <f>IF(A149="","",R148+(M149*'Alt Added Brkdn'!H149))</f>
        <v/>
      </c>
      <c r="S149" s="6" t="str">
        <f t="shared" si="37"/>
        <v/>
      </c>
      <c r="T149" s="7" t="str">
        <f>IF(A149="","",T148+(M149*'Alt Added Brkdn'!I149))</f>
        <v/>
      </c>
      <c r="U149" s="6" t="str">
        <f t="shared" si="38"/>
        <v/>
      </c>
      <c r="V149" s="11" t="str">
        <f>IF(A149="","",V148+(M149*'Alt Added Brkdn'!J149))</f>
        <v/>
      </c>
      <c r="W149" s="6" t="str">
        <f t="shared" si="39"/>
        <v/>
      </c>
      <c r="X149" s="11" t="str">
        <f>IF(A148="","",X148+(M149*'Alt Added Brkdn'!L149))</f>
        <v/>
      </c>
      <c r="Y149" s="6" t="str">
        <f t="shared" si="49"/>
        <v/>
      </c>
      <c r="Z149" s="11" t="str">
        <f>IF(A149="","",Z148+(M149*'Alt Added Brkdn'!L149))</f>
        <v/>
      </c>
      <c r="AA149" s="6" t="str">
        <f t="shared" si="40"/>
        <v/>
      </c>
      <c r="AB149" s="11" t="str">
        <f>IF(A149="","",AB148+(M149*'Alt Added Brkdn'!M149))</f>
        <v/>
      </c>
      <c r="AC149" s="6" t="str">
        <f t="shared" si="41"/>
        <v/>
      </c>
      <c r="AD149" s="11" t="str">
        <f>IF(A149="","",AD148+(M149*'Alt Added Brkdn'!N149))</f>
        <v/>
      </c>
      <c r="AE149" s="6" t="str">
        <f t="shared" si="42"/>
        <v/>
      </c>
      <c r="AF149" s="15" t="str">
        <f t="shared" si="43"/>
        <v/>
      </c>
    </row>
    <row r="150" spans="1:32" x14ac:dyDescent="0.3">
      <c r="A150" t="str">
        <f>'Emission Assumption Summary'!A150</f>
        <v/>
      </c>
      <c r="B150" s="4" t="str">
        <f>IF(A150="","",B149*(1+Assumptions!$B$9))</f>
        <v/>
      </c>
      <c r="C150" s="13" t="str">
        <f>IF(A150="","",C149*(1+Assumptions!$B$19))</f>
        <v/>
      </c>
      <c r="D150" s="11" t="str">
        <f t="shared" si="44"/>
        <v/>
      </c>
      <c r="E150" s="7" t="str">
        <f t="shared" si="34"/>
        <v/>
      </c>
      <c r="F150" s="6" t="str">
        <f t="shared" si="45"/>
        <v/>
      </c>
      <c r="G150" s="11" t="str">
        <f>IF(A150="","",G149*(1+Assumptions!$B$13))</f>
        <v/>
      </c>
      <c r="H150" s="6" t="str">
        <f t="shared" si="46"/>
        <v/>
      </c>
      <c r="I150" s="7" t="str">
        <f t="shared" si="35"/>
        <v/>
      </c>
      <c r="J150" s="11" t="str">
        <f>IF(A150="","",J149*(1+Assumptions!$B$15))</f>
        <v/>
      </c>
      <c r="K150" s="5" t="str">
        <f>IF(A150="","",Assumptions!$B$15)</f>
        <v/>
      </c>
      <c r="L150" s="6" t="str">
        <f t="shared" si="36"/>
        <v/>
      </c>
      <c r="M150" s="14" t="str">
        <f t="shared" si="47"/>
        <v/>
      </c>
      <c r="N150" s="7" t="str">
        <f>IF(A150="","",N149+(M150*'Alt Added Brkdn'!F150))</f>
        <v/>
      </c>
      <c r="O150" s="6" t="str">
        <f t="shared" si="48"/>
        <v/>
      </c>
      <c r="P150" s="7" t="str">
        <f>IF(A150="","",P149+(M150*'Alt Added Brkdn'!G150))</f>
        <v/>
      </c>
      <c r="Q150" s="6" t="str">
        <f t="shared" si="50"/>
        <v/>
      </c>
      <c r="R150" s="7" t="str">
        <f>IF(A150="","",R149+(M150*'Alt Added Brkdn'!H150))</f>
        <v/>
      </c>
      <c r="S150" s="6" t="str">
        <f t="shared" si="37"/>
        <v/>
      </c>
      <c r="T150" s="7" t="str">
        <f>IF(A150="","",T149+(M150*'Alt Added Brkdn'!I150))</f>
        <v/>
      </c>
      <c r="U150" s="6" t="str">
        <f t="shared" si="38"/>
        <v/>
      </c>
      <c r="V150" s="11" t="str">
        <f>IF(A150="","",V149+(M150*'Alt Added Brkdn'!J150))</f>
        <v/>
      </c>
      <c r="W150" s="6" t="str">
        <f t="shared" si="39"/>
        <v/>
      </c>
      <c r="X150" s="11" t="str">
        <f>IF(A149="","",X149+(M150*'Alt Added Brkdn'!L150))</f>
        <v/>
      </c>
      <c r="Y150" s="6" t="str">
        <f t="shared" si="49"/>
        <v/>
      </c>
      <c r="Z150" s="11" t="str">
        <f>IF(A150="","",Z149+(M150*'Alt Added Brkdn'!L150))</f>
        <v/>
      </c>
      <c r="AA150" s="6" t="str">
        <f t="shared" si="40"/>
        <v/>
      </c>
      <c r="AB150" s="11" t="str">
        <f>IF(A150="","",AB149+(M150*'Alt Added Brkdn'!M150))</f>
        <v/>
      </c>
      <c r="AC150" s="6" t="str">
        <f t="shared" si="41"/>
        <v/>
      </c>
      <c r="AD150" s="11" t="str">
        <f>IF(A150="","",AD149+(M150*'Alt Added Brkdn'!N150))</f>
        <v/>
      </c>
      <c r="AE150" s="6" t="str">
        <f t="shared" si="42"/>
        <v/>
      </c>
      <c r="AF150" s="15" t="str">
        <f t="shared" si="43"/>
        <v/>
      </c>
    </row>
    <row r="151" spans="1:32" x14ac:dyDescent="0.3">
      <c r="A151" t="str">
        <f>'Emission Assumption Summary'!A151</f>
        <v/>
      </c>
      <c r="B151" s="4" t="str">
        <f>IF(A151="","",B150*(1+Assumptions!$B$9))</f>
        <v/>
      </c>
      <c r="C151" s="13" t="str">
        <f>IF(A151="","",C150*(1+Assumptions!$B$19))</f>
        <v/>
      </c>
      <c r="D151" s="11" t="str">
        <f t="shared" si="44"/>
        <v/>
      </c>
      <c r="E151" s="7" t="str">
        <f t="shared" si="34"/>
        <v/>
      </c>
      <c r="F151" s="6" t="str">
        <f t="shared" si="45"/>
        <v/>
      </c>
      <c r="G151" s="11" t="str">
        <f>IF(A151="","",G150*(1+Assumptions!$B$13))</f>
        <v/>
      </c>
      <c r="H151" s="6" t="str">
        <f t="shared" si="46"/>
        <v/>
      </c>
      <c r="I151" s="7" t="str">
        <f t="shared" si="35"/>
        <v/>
      </c>
      <c r="J151" s="11" t="str">
        <f>IF(A151="","",J150*(1+Assumptions!$B$15))</f>
        <v/>
      </c>
      <c r="K151" s="5" t="str">
        <f>IF(A151="","",Assumptions!$B$15)</f>
        <v/>
      </c>
      <c r="L151" s="6" t="str">
        <f t="shared" si="36"/>
        <v/>
      </c>
      <c r="M151" s="14" t="str">
        <f t="shared" si="47"/>
        <v/>
      </c>
      <c r="N151" s="7" t="str">
        <f>IF(A151="","",N150+(M151*'Alt Added Brkdn'!F151))</f>
        <v/>
      </c>
      <c r="O151" s="6" t="str">
        <f t="shared" si="48"/>
        <v/>
      </c>
      <c r="P151" s="7" t="str">
        <f>IF(A151="","",P150+(M151*'Alt Added Brkdn'!G151))</f>
        <v/>
      </c>
      <c r="Q151" s="6" t="str">
        <f t="shared" si="50"/>
        <v/>
      </c>
      <c r="R151" s="7" t="str">
        <f>IF(A151="","",R150+(M151*'Alt Added Brkdn'!H151))</f>
        <v/>
      </c>
      <c r="S151" s="6" t="str">
        <f t="shared" si="37"/>
        <v/>
      </c>
      <c r="T151" s="7" t="str">
        <f>IF(A151="","",T150+(M151*'Alt Added Brkdn'!I151))</f>
        <v/>
      </c>
      <c r="U151" s="6" t="str">
        <f t="shared" si="38"/>
        <v/>
      </c>
      <c r="V151" s="11" t="str">
        <f>IF(A151="","",V150+(M151*'Alt Added Brkdn'!J151))</f>
        <v/>
      </c>
      <c r="W151" s="6" t="str">
        <f t="shared" si="39"/>
        <v/>
      </c>
      <c r="X151" s="11" t="str">
        <f>IF(A150="","",X150+(M151*'Alt Added Brkdn'!L151))</f>
        <v/>
      </c>
      <c r="Y151" s="6" t="str">
        <f t="shared" si="49"/>
        <v/>
      </c>
      <c r="Z151" s="11" t="str">
        <f>IF(A151="","",Z150+(M151*'Alt Added Brkdn'!L151))</f>
        <v/>
      </c>
      <c r="AA151" s="6" t="str">
        <f t="shared" si="40"/>
        <v/>
      </c>
      <c r="AB151" s="11" t="str">
        <f>IF(A151="","",AB150+(M151*'Alt Added Brkdn'!M151))</f>
        <v/>
      </c>
      <c r="AC151" s="6" t="str">
        <f t="shared" si="41"/>
        <v/>
      </c>
      <c r="AD151" s="11" t="str">
        <f>IF(A151="","",AD150+(M151*'Alt Added Brkdn'!N151))</f>
        <v/>
      </c>
      <c r="AE151" s="6" t="str">
        <f t="shared" si="42"/>
        <v/>
      </c>
      <c r="AF151" s="15" t="str">
        <f t="shared" si="43"/>
        <v/>
      </c>
    </row>
    <row r="152" spans="1:32" x14ac:dyDescent="0.3">
      <c r="A152" t="str">
        <f>'Emission Assumption Summary'!A152</f>
        <v/>
      </c>
      <c r="B152" s="4" t="str">
        <f>IF(A152="","",B151*(1+Assumptions!$B$9))</f>
        <v/>
      </c>
      <c r="C152" s="13" t="str">
        <f>IF(A152="","",C151*(1+Assumptions!$B$19))</f>
        <v/>
      </c>
      <c r="D152" s="11" t="str">
        <f t="shared" si="44"/>
        <v/>
      </c>
      <c r="E152" s="7" t="str">
        <f t="shared" si="34"/>
        <v/>
      </c>
      <c r="F152" s="6" t="str">
        <f t="shared" si="45"/>
        <v/>
      </c>
      <c r="G152" s="11" t="str">
        <f>IF(A152="","",G151*(1+Assumptions!$B$13))</f>
        <v/>
      </c>
      <c r="H152" s="6" t="str">
        <f t="shared" si="46"/>
        <v/>
      </c>
      <c r="I152" s="7" t="str">
        <f t="shared" si="35"/>
        <v/>
      </c>
      <c r="J152" s="11" t="str">
        <f>IF(A152="","",J151*(1+Assumptions!$B$15))</f>
        <v/>
      </c>
      <c r="K152" s="5" t="str">
        <f>IF(A152="","",Assumptions!$B$15)</f>
        <v/>
      </c>
      <c r="L152" s="6" t="str">
        <f t="shared" si="36"/>
        <v/>
      </c>
      <c r="M152" s="14" t="str">
        <f t="shared" si="47"/>
        <v/>
      </c>
      <c r="N152" s="7" t="str">
        <f>IF(A152="","",N151+(M152*'Alt Added Brkdn'!F152))</f>
        <v/>
      </c>
      <c r="O152" s="6" t="str">
        <f t="shared" si="48"/>
        <v/>
      </c>
      <c r="P152" s="7" t="str">
        <f>IF(A152="","",P151+(M152*'Alt Added Brkdn'!G152))</f>
        <v/>
      </c>
      <c r="Q152" s="6" t="str">
        <f t="shared" si="50"/>
        <v/>
      </c>
      <c r="R152" s="7" t="str">
        <f>IF(A152="","",R151+(M152*'Alt Added Brkdn'!H152))</f>
        <v/>
      </c>
      <c r="S152" s="6" t="str">
        <f t="shared" si="37"/>
        <v/>
      </c>
      <c r="T152" s="7" t="str">
        <f>IF(A152="","",T151+(M152*'Alt Added Brkdn'!I152))</f>
        <v/>
      </c>
      <c r="U152" s="6" t="str">
        <f t="shared" si="38"/>
        <v/>
      </c>
      <c r="V152" s="11" t="str">
        <f>IF(A152="","",V151+(M152*'Alt Added Brkdn'!J152))</f>
        <v/>
      </c>
      <c r="W152" s="6" t="str">
        <f t="shared" si="39"/>
        <v/>
      </c>
      <c r="X152" s="11" t="str">
        <f>IF(A151="","",X151+(M152*'Alt Added Brkdn'!L152))</f>
        <v/>
      </c>
      <c r="Y152" s="6" t="str">
        <f t="shared" si="49"/>
        <v/>
      </c>
      <c r="Z152" s="11" t="str">
        <f>IF(A152="","",Z151+(M152*'Alt Added Brkdn'!L152))</f>
        <v/>
      </c>
      <c r="AA152" s="6" t="str">
        <f t="shared" si="40"/>
        <v/>
      </c>
      <c r="AB152" s="11" t="str">
        <f>IF(A152="","",AB151+(M152*'Alt Added Brkdn'!M152))</f>
        <v/>
      </c>
      <c r="AC152" s="6" t="str">
        <f t="shared" si="41"/>
        <v/>
      </c>
      <c r="AD152" s="11" t="str">
        <f>IF(A152="","",AD151+(M152*'Alt Added Brkdn'!N152))</f>
        <v/>
      </c>
      <c r="AE152" s="6" t="str">
        <f t="shared" si="42"/>
        <v/>
      </c>
      <c r="AF152" s="15" t="str">
        <f t="shared" si="43"/>
        <v/>
      </c>
    </row>
    <row r="153" spans="1:32" x14ac:dyDescent="0.3">
      <c r="A153" t="str">
        <f>'Emission Assumption Summary'!A153</f>
        <v/>
      </c>
      <c r="B153" s="4" t="str">
        <f>IF(A153="","",B152*(1+Assumptions!$B$9))</f>
        <v/>
      </c>
      <c r="C153" s="13" t="str">
        <f>IF(A153="","",C152*(1+Assumptions!$B$19))</f>
        <v/>
      </c>
      <c r="D153" s="11" t="str">
        <f t="shared" si="44"/>
        <v/>
      </c>
      <c r="E153" s="7" t="str">
        <f t="shared" si="34"/>
        <v/>
      </c>
      <c r="F153" s="6" t="str">
        <f t="shared" si="45"/>
        <v/>
      </c>
      <c r="G153" s="11" t="str">
        <f>IF(A153="","",G152*(1+Assumptions!$B$13))</f>
        <v/>
      </c>
      <c r="H153" s="6" t="str">
        <f t="shared" si="46"/>
        <v/>
      </c>
      <c r="I153" s="7" t="str">
        <f t="shared" si="35"/>
        <v/>
      </c>
      <c r="J153" s="11" t="str">
        <f>IF(A153="","",J152*(1+Assumptions!$B$15))</f>
        <v/>
      </c>
      <c r="K153" s="5" t="str">
        <f>IF(A153="","",Assumptions!$B$15)</f>
        <v/>
      </c>
      <c r="L153" s="6" t="str">
        <f t="shared" si="36"/>
        <v/>
      </c>
      <c r="M153" s="14" t="str">
        <f t="shared" si="47"/>
        <v/>
      </c>
      <c r="N153" s="7" t="str">
        <f>IF(A153="","",N152+(M153*'Alt Added Brkdn'!F153))</f>
        <v/>
      </c>
      <c r="O153" s="6" t="str">
        <f t="shared" si="48"/>
        <v/>
      </c>
      <c r="P153" s="7" t="str">
        <f>IF(A153="","",P152+(M153*'Alt Added Brkdn'!G153))</f>
        <v/>
      </c>
      <c r="Q153" s="6" t="str">
        <f t="shared" si="50"/>
        <v/>
      </c>
      <c r="R153" s="7" t="str">
        <f>IF(A153="","",R152+(M153*'Alt Added Brkdn'!H153))</f>
        <v/>
      </c>
      <c r="S153" s="6" t="str">
        <f t="shared" si="37"/>
        <v/>
      </c>
      <c r="T153" s="7" t="str">
        <f>IF(A153="","",T152+(M153*'Alt Added Brkdn'!I153))</f>
        <v/>
      </c>
      <c r="U153" s="6" t="str">
        <f t="shared" si="38"/>
        <v/>
      </c>
      <c r="V153" s="11" t="str">
        <f>IF(A153="","",V152+(M153*'Alt Added Brkdn'!J153))</f>
        <v/>
      </c>
      <c r="W153" s="6" t="str">
        <f t="shared" si="39"/>
        <v/>
      </c>
      <c r="X153" s="11" t="str">
        <f>IF(A152="","",X152+(M153*'Alt Added Brkdn'!L153))</f>
        <v/>
      </c>
      <c r="Y153" s="6" t="str">
        <f t="shared" si="49"/>
        <v/>
      </c>
      <c r="Z153" s="11" t="str">
        <f>IF(A153="","",Z152+(M153*'Alt Added Brkdn'!L153))</f>
        <v/>
      </c>
      <c r="AA153" s="6" t="str">
        <f t="shared" si="40"/>
        <v/>
      </c>
      <c r="AB153" s="11" t="str">
        <f>IF(A153="","",AB152+(M153*'Alt Added Brkdn'!M153))</f>
        <v/>
      </c>
      <c r="AC153" s="6" t="str">
        <f t="shared" si="41"/>
        <v/>
      </c>
      <c r="AD153" s="11" t="str">
        <f>IF(A153="","",AD152+(M153*'Alt Added Brkdn'!N153))</f>
        <v/>
      </c>
      <c r="AE153" s="6" t="str">
        <f t="shared" si="42"/>
        <v/>
      </c>
      <c r="AF153" s="15" t="str">
        <f t="shared" si="43"/>
        <v/>
      </c>
    </row>
    <row r="154" spans="1:32" x14ac:dyDescent="0.3">
      <c r="A154" t="str">
        <f>'Emission Assumption Summary'!A154</f>
        <v/>
      </c>
      <c r="B154" s="4" t="str">
        <f>IF(A154="","",B153*(1+Assumptions!$B$9))</f>
        <v/>
      </c>
      <c r="C154" s="13" t="str">
        <f>IF(A154="","",C153*(1+Assumptions!$B$19))</f>
        <v/>
      </c>
      <c r="D154" s="11" t="str">
        <f t="shared" si="44"/>
        <v/>
      </c>
      <c r="E154" s="7" t="str">
        <f t="shared" si="34"/>
        <v/>
      </c>
      <c r="F154" s="6" t="str">
        <f t="shared" si="45"/>
        <v/>
      </c>
      <c r="G154" s="11" t="str">
        <f>IF(A154="","",G153*(1+Assumptions!$B$13))</f>
        <v/>
      </c>
      <c r="H154" s="6" t="str">
        <f t="shared" si="46"/>
        <v/>
      </c>
      <c r="I154" s="7" t="str">
        <f t="shared" si="35"/>
        <v/>
      </c>
      <c r="J154" s="11" t="str">
        <f>IF(A154="","",J153*(1+Assumptions!$B$15))</f>
        <v/>
      </c>
      <c r="K154" s="5" t="str">
        <f>IF(A154="","",Assumptions!$B$15)</f>
        <v/>
      </c>
      <c r="L154" s="6" t="str">
        <f t="shared" si="36"/>
        <v/>
      </c>
      <c r="M154" s="14" t="str">
        <f t="shared" si="47"/>
        <v/>
      </c>
      <c r="N154" s="7" t="str">
        <f>IF(A154="","",N153+(M154*'Alt Added Brkdn'!F154))</f>
        <v/>
      </c>
      <c r="O154" s="6" t="str">
        <f t="shared" si="48"/>
        <v/>
      </c>
      <c r="P154" s="7" t="str">
        <f>IF(A154="","",P153+(M154*'Alt Added Brkdn'!G154))</f>
        <v/>
      </c>
      <c r="Q154" s="6" t="str">
        <f t="shared" si="50"/>
        <v/>
      </c>
      <c r="R154" s="7" t="str">
        <f>IF(A154="","",R153+(M154*'Alt Added Brkdn'!H154))</f>
        <v/>
      </c>
      <c r="S154" s="6" t="str">
        <f t="shared" si="37"/>
        <v/>
      </c>
      <c r="T154" s="7" t="str">
        <f>IF(A154="","",T153+(M154*'Alt Added Brkdn'!I154))</f>
        <v/>
      </c>
      <c r="U154" s="6" t="str">
        <f t="shared" si="38"/>
        <v/>
      </c>
      <c r="V154" s="11" t="str">
        <f>IF(A154="","",V153+(M154*'Alt Added Brkdn'!J154))</f>
        <v/>
      </c>
      <c r="W154" s="6" t="str">
        <f t="shared" si="39"/>
        <v/>
      </c>
      <c r="X154" s="11" t="str">
        <f>IF(A153="","",X153+(M154*'Alt Added Brkdn'!L154))</f>
        <v/>
      </c>
      <c r="Y154" s="6" t="str">
        <f t="shared" si="49"/>
        <v/>
      </c>
      <c r="Z154" s="11" t="str">
        <f>IF(A154="","",Z153+(M154*'Alt Added Brkdn'!L154))</f>
        <v/>
      </c>
      <c r="AA154" s="6" t="str">
        <f t="shared" si="40"/>
        <v/>
      </c>
      <c r="AB154" s="11" t="str">
        <f>IF(A154="","",AB153+(M154*'Alt Added Brkdn'!M154))</f>
        <v/>
      </c>
      <c r="AC154" s="6" t="str">
        <f t="shared" si="41"/>
        <v/>
      </c>
      <c r="AD154" s="11" t="str">
        <f>IF(A154="","",AD153+(M154*'Alt Added Brkdn'!N154))</f>
        <v/>
      </c>
      <c r="AE154" s="6" t="str">
        <f t="shared" si="42"/>
        <v/>
      </c>
      <c r="AF154" s="15" t="str">
        <f t="shared" si="43"/>
        <v/>
      </c>
    </row>
    <row r="155" spans="1:32" x14ac:dyDescent="0.3">
      <c r="A155" t="str">
        <f>'Emission Assumption Summary'!A155</f>
        <v/>
      </c>
      <c r="B155" s="4" t="str">
        <f>IF(A155="","",B154*(1+Assumptions!$B$9))</f>
        <v/>
      </c>
      <c r="C155" s="13" t="str">
        <f>IF(A155="","",C154*(1+Assumptions!$B$19))</f>
        <v/>
      </c>
      <c r="D155" s="11" t="str">
        <f t="shared" si="44"/>
        <v/>
      </c>
      <c r="E155" s="7" t="str">
        <f t="shared" si="34"/>
        <v/>
      </c>
      <c r="F155" s="6" t="str">
        <f t="shared" si="45"/>
        <v/>
      </c>
      <c r="G155" s="11" t="str">
        <f>IF(A155="","",G154*(1+Assumptions!$B$13))</f>
        <v/>
      </c>
      <c r="H155" s="6" t="str">
        <f t="shared" si="46"/>
        <v/>
      </c>
      <c r="I155" s="7" t="str">
        <f t="shared" si="35"/>
        <v/>
      </c>
      <c r="J155" s="11" t="str">
        <f>IF(A155="","",J154*(1+Assumptions!$B$15))</f>
        <v/>
      </c>
      <c r="K155" s="5" t="str">
        <f>IF(A155="","",Assumptions!$B$15)</f>
        <v/>
      </c>
      <c r="L155" s="6" t="str">
        <f t="shared" si="36"/>
        <v/>
      </c>
      <c r="M155" s="14" t="str">
        <f t="shared" si="47"/>
        <v/>
      </c>
      <c r="N155" s="7" t="str">
        <f>IF(A155="","",N154+(M155*'Alt Added Brkdn'!F155))</f>
        <v/>
      </c>
      <c r="O155" s="6" t="str">
        <f t="shared" si="48"/>
        <v/>
      </c>
      <c r="P155" s="7" t="str">
        <f>IF(A155="","",P154+(M155*'Alt Added Brkdn'!G155))</f>
        <v/>
      </c>
      <c r="Q155" s="6" t="str">
        <f t="shared" si="50"/>
        <v/>
      </c>
      <c r="R155" s="7" t="str">
        <f>IF(A155="","",R154+(M155*'Alt Added Brkdn'!H155))</f>
        <v/>
      </c>
      <c r="S155" s="6" t="str">
        <f t="shared" si="37"/>
        <v/>
      </c>
      <c r="T155" s="7" t="str">
        <f>IF(A155="","",T154+(M155*'Alt Added Brkdn'!I155))</f>
        <v/>
      </c>
      <c r="U155" s="6" t="str">
        <f t="shared" si="38"/>
        <v/>
      </c>
      <c r="V155" s="11" t="str">
        <f>IF(A155="","",V154+(M155*'Alt Added Brkdn'!J155))</f>
        <v/>
      </c>
      <c r="W155" s="6" t="str">
        <f t="shared" si="39"/>
        <v/>
      </c>
      <c r="X155" s="11" t="str">
        <f>IF(A154="","",X154+(M155*'Alt Added Brkdn'!L155))</f>
        <v/>
      </c>
      <c r="Y155" s="6" t="str">
        <f t="shared" si="49"/>
        <v/>
      </c>
      <c r="Z155" s="11" t="str">
        <f>IF(A155="","",Z154+(M155*'Alt Added Brkdn'!L155))</f>
        <v/>
      </c>
      <c r="AA155" s="6" t="str">
        <f t="shared" si="40"/>
        <v/>
      </c>
      <c r="AB155" s="11" t="str">
        <f>IF(A155="","",AB154+(M155*'Alt Added Brkdn'!M155))</f>
        <v/>
      </c>
      <c r="AC155" s="6" t="str">
        <f t="shared" si="41"/>
        <v/>
      </c>
      <c r="AD155" s="11" t="str">
        <f>IF(A155="","",AD154+(M155*'Alt Added Brkdn'!N155))</f>
        <v/>
      </c>
      <c r="AE155" s="6" t="str">
        <f t="shared" si="42"/>
        <v/>
      </c>
      <c r="AF155" s="15" t="str">
        <f t="shared" si="43"/>
        <v/>
      </c>
    </row>
    <row r="156" spans="1:32" x14ac:dyDescent="0.3">
      <c r="A156" t="str">
        <f>'Emission Assumption Summary'!A156</f>
        <v/>
      </c>
      <c r="B156" s="4" t="str">
        <f>IF(A156="","",B155*(1+Assumptions!$B$9))</f>
        <v/>
      </c>
      <c r="C156" s="13" t="str">
        <f>IF(A156="","",C155*(1+Assumptions!$B$19))</f>
        <v/>
      </c>
      <c r="D156" s="11" t="str">
        <f t="shared" si="44"/>
        <v/>
      </c>
      <c r="E156" s="7" t="str">
        <f t="shared" si="34"/>
        <v/>
      </c>
      <c r="F156" s="6" t="str">
        <f t="shared" si="45"/>
        <v/>
      </c>
      <c r="G156" s="11" t="str">
        <f>IF(A156="","",G155*(1+Assumptions!$B$13))</f>
        <v/>
      </c>
      <c r="H156" s="6" t="str">
        <f t="shared" si="46"/>
        <v/>
      </c>
      <c r="I156" s="7" t="str">
        <f t="shared" si="35"/>
        <v/>
      </c>
      <c r="J156" s="11" t="str">
        <f>IF(A156="","",J155*(1+Assumptions!$B$15))</f>
        <v/>
      </c>
      <c r="K156" s="5" t="str">
        <f>IF(A156="","",Assumptions!$B$15)</f>
        <v/>
      </c>
      <c r="L156" s="6" t="str">
        <f t="shared" si="36"/>
        <v/>
      </c>
      <c r="M156" s="14" t="str">
        <f t="shared" si="47"/>
        <v/>
      </c>
      <c r="N156" s="7" t="str">
        <f>IF(A156="","",N155+(M156*'Alt Added Brkdn'!F156))</f>
        <v/>
      </c>
      <c r="O156" s="6" t="str">
        <f t="shared" si="48"/>
        <v/>
      </c>
      <c r="P156" s="7" t="str">
        <f>IF(A156="","",P155+(M156*'Alt Added Brkdn'!G156))</f>
        <v/>
      </c>
      <c r="Q156" s="6" t="str">
        <f t="shared" si="50"/>
        <v/>
      </c>
      <c r="R156" s="7" t="str">
        <f>IF(A156="","",R155+(M156*'Alt Added Brkdn'!H156))</f>
        <v/>
      </c>
      <c r="S156" s="6" t="str">
        <f t="shared" si="37"/>
        <v/>
      </c>
      <c r="T156" s="7" t="str">
        <f>IF(A156="","",T155+(M156*'Alt Added Brkdn'!I156))</f>
        <v/>
      </c>
      <c r="U156" s="6" t="str">
        <f t="shared" si="38"/>
        <v/>
      </c>
      <c r="V156" s="11" t="str">
        <f>IF(A156="","",V155+(M156*'Alt Added Brkdn'!J156))</f>
        <v/>
      </c>
      <c r="W156" s="6" t="str">
        <f t="shared" si="39"/>
        <v/>
      </c>
      <c r="X156" s="11" t="str">
        <f>IF(A155="","",X155+(M156*'Alt Added Brkdn'!L156))</f>
        <v/>
      </c>
      <c r="Y156" s="6" t="str">
        <f t="shared" si="49"/>
        <v/>
      </c>
      <c r="Z156" s="11" t="str">
        <f>IF(A156="","",Z155+(M156*'Alt Added Brkdn'!L156))</f>
        <v/>
      </c>
      <c r="AA156" s="6" t="str">
        <f t="shared" si="40"/>
        <v/>
      </c>
      <c r="AB156" s="11" t="str">
        <f>IF(A156="","",AB155+(M156*'Alt Added Brkdn'!M156))</f>
        <v/>
      </c>
      <c r="AC156" s="6" t="str">
        <f t="shared" si="41"/>
        <v/>
      </c>
      <c r="AD156" s="11" t="str">
        <f>IF(A156="","",AD155+(M156*'Alt Added Brkdn'!N156))</f>
        <v/>
      </c>
      <c r="AE156" s="6" t="str">
        <f t="shared" si="42"/>
        <v/>
      </c>
      <c r="AF156" s="15" t="str">
        <f t="shared" si="43"/>
        <v/>
      </c>
    </row>
    <row r="157" spans="1:32" x14ac:dyDescent="0.3">
      <c r="A157" t="str">
        <f>'Emission Assumption Summary'!A157</f>
        <v/>
      </c>
      <c r="B157" s="4" t="str">
        <f>IF(A157="","",B156*(1+Assumptions!$B$9))</f>
        <v/>
      </c>
      <c r="C157" s="13" t="str">
        <f>IF(A157="","",C156*(1+Assumptions!$B$19))</f>
        <v/>
      </c>
      <c r="D157" s="11" t="str">
        <f t="shared" si="44"/>
        <v/>
      </c>
      <c r="E157" s="7" t="str">
        <f t="shared" si="34"/>
        <v/>
      </c>
      <c r="F157" s="6" t="str">
        <f t="shared" si="45"/>
        <v/>
      </c>
      <c r="G157" s="11" t="str">
        <f>IF(A157="","",G156*(1+Assumptions!$B$13))</f>
        <v/>
      </c>
      <c r="H157" s="6" t="str">
        <f t="shared" si="46"/>
        <v/>
      </c>
      <c r="I157" s="7" t="str">
        <f t="shared" si="35"/>
        <v/>
      </c>
      <c r="J157" s="11" t="str">
        <f>IF(A157="","",J156*(1+Assumptions!$B$15))</f>
        <v/>
      </c>
      <c r="K157" s="5" t="str">
        <f>IF(A157="","",Assumptions!$B$15)</f>
        <v/>
      </c>
      <c r="L157" s="6" t="str">
        <f t="shared" si="36"/>
        <v/>
      </c>
      <c r="M157" s="14" t="str">
        <f t="shared" si="47"/>
        <v/>
      </c>
      <c r="N157" s="7" t="str">
        <f>IF(A157="","",N156+(M157*'Alt Added Brkdn'!F157))</f>
        <v/>
      </c>
      <c r="O157" s="6" t="str">
        <f t="shared" si="48"/>
        <v/>
      </c>
      <c r="P157" s="7" t="str">
        <f>IF(A157="","",P156+(M157*'Alt Added Brkdn'!G157))</f>
        <v/>
      </c>
      <c r="Q157" s="6" t="str">
        <f t="shared" si="50"/>
        <v/>
      </c>
      <c r="R157" s="7" t="str">
        <f>IF(A157="","",R156+(M157*'Alt Added Brkdn'!H157))</f>
        <v/>
      </c>
      <c r="S157" s="6" t="str">
        <f t="shared" si="37"/>
        <v/>
      </c>
      <c r="T157" s="7" t="str">
        <f>IF(A157="","",T156+(M157*'Alt Added Brkdn'!I157))</f>
        <v/>
      </c>
      <c r="U157" s="6" t="str">
        <f t="shared" si="38"/>
        <v/>
      </c>
      <c r="V157" s="11" t="str">
        <f>IF(A157="","",V156+(M157*'Alt Added Brkdn'!J157))</f>
        <v/>
      </c>
      <c r="W157" s="6" t="str">
        <f t="shared" si="39"/>
        <v/>
      </c>
      <c r="X157" s="11" t="str">
        <f>IF(A156="","",X156+(M157*'Alt Added Brkdn'!L157))</f>
        <v/>
      </c>
      <c r="Y157" s="6" t="str">
        <f t="shared" si="49"/>
        <v/>
      </c>
      <c r="Z157" s="11" t="str">
        <f>IF(A157="","",Z156+(M157*'Alt Added Brkdn'!L157))</f>
        <v/>
      </c>
      <c r="AA157" s="6" t="str">
        <f t="shared" si="40"/>
        <v/>
      </c>
      <c r="AB157" s="11" t="str">
        <f>IF(A157="","",AB156+(M157*'Alt Added Brkdn'!M157))</f>
        <v/>
      </c>
      <c r="AC157" s="6" t="str">
        <f t="shared" si="41"/>
        <v/>
      </c>
      <c r="AD157" s="11" t="str">
        <f>IF(A157="","",AD156+(M157*'Alt Added Brkdn'!N157))</f>
        <v/>
      </c>
      <c r="AE157" s="6" t="str">
        <f t="shared" si="42"/>
        <v/>
      </c>
      <c r="AF157" s="15" t="str">
        <f t="shared" si="43"/>
        <v/>
      </c>
    </row>
    <row r="158" spans="1:32" x14ac:dyDescent="0.3">
      <c r="A158" t="str">
        <f>'Emission Assumption Summary'!A158</f>
        <v/>
      </c>
      <c r="B158" s="4" t="str">
        <f>IF(A158="","",B157*(1+Assumptions!$B$9))</f>
        <v/>
      </c>
      <c r="C158" s="13" t="str">
        <f>IF(A158="","",C157*(1+Assumptions!$B$19))</f>
        <v/>
      </c>
      <c r="D158" s="11" t="str">
        <f t="shared" si="44"/>
        <v/>
      </c>
      <c r="E158" s="7" t="str">
        <f t="shared" si="34"/>
        <v/>
      </c>
      <c r="F158" s="6" t="str">
        <f t="shared" si="45"/>
        <v/>
      </c>
      <c r="G158" s="11" t="str">
        <f>IF(A158="","",G157*(1+Assumptions!$B$13))</f>
        <v/>
      </c>
      <c r="H158" s="6" t="str">
        <f t="shared" si="46"/>
        <v/>
      </c>
      <c r="I158" s="7" t="str">
        <f t="shared" si="35"/>
        <v/>
      </c>
      <c r="J158" s="11" t="str">
        <f>IF(A158="","",J157*(1+Assumptions!$B$15))</f>
        <v/>
      </c>
      <c r="K158" s="5" t="str">
        <f>IF(A158="","",Assumptions!$B$15)</f>
        <v/>
      </c>
      <c r="L158" s="6" t="str">
        <f t="shared" si="36"/>
        <v/>
      </c>
      <c r="M158" s="14" t="str">
        <f t="shared" si="47"/>
        <v/>
      </c>
      <c r="N158" s="7" t="str">
        <f>IF(A158="","",N157+(M158*'Alt Added Brkdn'!F158))</f>
        <v/>
      </c>
      <c r="O158" s="6" t="str">
        <f t="shared" si="48"/>
        <v/>
      </c>
      <c r="P158" s="7" t="str">
        <f>IF(A158="","",P157+(M158*'Alt Added Brkdn'!G158))</f>
        <v/>
      </c>
      <c r="Q158" s="6" t="str">
        <f t="shared" si="50"/>
        <v/>
      </c>
      <c r="R158" s="7" t="str">
        <f>IF(A158="","",R157+(M158*'Alt Added Brkdn'!H158))</f>
        <v/>
      </c>
      <c r="S158" s="6" t="str">
        <f t="shared" si="37"/>
        <v/>
      </c>
      <c r="T158" s="7" t="str">
        <f>IF(A158="","",T157+(M158*'Alt Added Brkdn'!I158))</f>
        <v/>
      </c>
      <c r="U158" s="6" t="str">
        <f t="shared" si="38"/>
        <v/>
      </c>
      <c r="V158" s="11" t="str">
        <f>IF(A158="","",V157+(M158*'Alt Added Brkdn'!J158))</f>
        <v/>
      </c>
      <c r="W158" s="6" t="str">
        <f t="shared" si="39"/>
        <v/>
      </c>
      <c r="X158" s="11" t="str">
        <f>IF(A157="","",X157+(M158*'Alt Added Brkdn'!L158))</f>
        <v/>
      </c>
      <c r="Y158" s="6" t="str">
        <f t="shared" si="49"/>
        <v/>
      </c>
      <c r="Z158" s="11" t="str">
        <f>IF(A158="","",Z157+(M158*'Alt Added Brkdn'!L158))</f>
        <v/>
      </c>
      <c r="AA158" s="6" t="str">
        <f t="shared" si="40"/>
        <v/>
      </c>
      <c r="AB158" s="11" t="str">
        <f>IF(A158="","",AB157+(M158*'Alt Added Brkdn'!M158))</f>
        <v/>
      </c>
      <c r="AC158" s="6" t="str">
        <f t="shared" si="41"/>
        <v/>
      </c>
      <c r="AD158" s="11" t="str">
        <f>IF(A158="","",AD157+(M158*'Alt Added Brkdn'!N158))</f>
        <v/>
      </c>
      <c r="AE158" s="6" t="str">
        <f t="shared" si="42"/>
        <v/>
      </c>
      <c r="AF158" s="15" t="str">
        <f t="shared" si="43"/>
        <v/>
      </c>
    </row>
    <row r="159" spans="1:32" x14ac:dyDescent="0.3">
      <c r="A159" t="str">
        <f>'Emission Assumption Summary'!A159</f>
        <v/>
      </c>
      <c r="B159" s="4" t="str">
        <f>IF(A159="","",B158*(1+Assumptions!$B$9))</f>
        <v/>
      </c>
      <c r="C159" s="13" t="str">
        <f>IF(A159="","",C158*(1+Assumptions!$B$19))</f>
        <v/>
      </c>
      <c r="D159" s="11" t="str">
        <f t="shared" si="44"/>
        <v/>
      </c>
      <c r="E159" s="7" t="str">
        <f t="shared" si="34"/>
        <v/>
      </c>
      <c r="F159" s="6" t="str">
        <f t="shared" si="45"/>
        <v/>
      </c>
      <c r="G159" s="11" t="str">
        <f>IF(A159="","",G158*(1+Assumptions!$B$13))</f>
        <v/>
      </c>
      <c r="H159" s="6" t="str">
        <f t="shared" si="46"/>
        <v/>
      </c>
      <c r="I159" s="7" t="str">
        <f t="shared" si="35"/>
        <v/>
      </c>
      <c r="J159" s="11" t="str">
        <f>IF(A159="","",J158*(1+Assumptions!$B$15))</f>
        <v/>
      </c>
      <c r="K159" s="5" t="str">
        <f>IF(A159="","",Assumptions!$B$15)</f>
        <v/>
      </c>
      <c r="L159" s="6" t="str">
        <f t="shared" si="36"/>
        <v/>
      </c>
      <c r="M159" s="14" t="str">
        <f t="shared" si="47"/>
        <v/>
      </c>
      <c r="N159" s="7" t="str">
        <f>IF(A159="","",N158+(M159*'Alt Added Brkdn'!F159))</f>
        <v/>
      </c>
      <c r="O159" s="6" t="str">
        <f t="shared" si="48"/>
        <v/>
      </c>
      <c r="P159" s="7" t="str">
        <f>IF(A159="","",P158+(M159*'Alt Added Brkdn'!G159))</f>
        <v/>
      </c>
      <c r="Q159" s="6" t="str">
        <f t="shared" si="50"/>
        <v/>
      </c>
      <c r="R159" s="7" t="str">
        <f>IF(A159="","",R158+(M159*'Alt Added Brkdn'!H159))</f>
        <v/>
      </c>
      <c r="S159" s="6" t="str">
        <f t="shared" si="37"/>
        <v/>
      </c>
      <c r="T159" s="7" t="str">
        <f>IF(A159="","",T158+(M159*'Alt Added Brkdn'!I159))</f>
        <v/>
      </c>
      <c r="U159" s="6" t="str">
        <f t="shared" si="38"/>
        <v/>
      </c>
      <c r="V159" s="11" t="str">
        <f>IF(A159="","",V158+(M159*'Alt Added Brkdn'!J159))</f>
        <v/>
      </c>
      <c r="W159" s="6" t="str">
        <f t="shared" si="39"/>
        <v/>
      </c>
      <c r="X159" s="11" t="str">
        <f>IF(A158="","",X158+(M159*'Alt Added Brkdn'!L159))</f>
        <v/>
      </c>
      <c r="Y159" s="6" t="str">
        <f t="shared" si="49"/>
        <v/>
      </c>
      <c r="Z159" s="11" t="str">
        <f>IF(A159="","",Z158+(M159*'Alt Added Brkdn'!L159))</f>
        <v/>
      </c>
      <c r="AA159" s="6" t="str">
        <f t="shared" si="40"/>
        <v/>
      </c>
      <c r="AB159" s="11" t="str">
        <f>IF(A159="","",AB158+(M159*'Alt Added Brkdn'!M159))</f>
        <v/>
      </c>
      <c r="AC159" s="6" t="str">
        <f t="shared" si="41"/>
        <v/>
      </c>
      <c r="AD159" s="11" t="str">
        <f>IF(A159="","",AD158+(M159*'Alt Added Brkdn'!N159))</f>
        <v/>
      </c>
      <c r="AE159" s="6" t="str">
        <f t="shared" si="42"/>
        <v/>
      </c>
      <c r="AF159" s="15" t="str">
        <f t="shared" si="43"/>
        <v/>
      </c>
    </row>
    <row r="160" spans="1:32" x14ac:dyDescent="0.3">
      <c r="A160" t="str">
        <f>'Emission Assumption Summary'!A160</f>
        <v/>
      </c>
      <c r="B160" s="4" t="str">
        <f>IF(A160="","",B159*(1+Assumptions!$B$9))</f>
        <v/>
      </c>
      <c r="C160" s="13" t="str">
        <f>IF(A160="","",C159*(1+Assumptions!$B$19))</f>
        <v/>
      </c>
      <c r="D160" s="11" t="str">
        <f t="shared" si="44"/>
        <v/>
      </c>
      <c r="E160" s="7" t="str">
        <f t="shared" si="34"/>
        <v/>
      </c>
      <c r="F160" s="6" t="str">
        <f t="shared" si="45"/>
        <v/>
      </c>
      <c r="G160" s="11" t="str">
        <f>IF(A160="","",G159*(1+Assumptions!$B$13))</f>
        <v/>
      </c>
      <c r="H160" s="6" t="str">
        <f t="shared" si="46"/>
        <v/>
      </c>
      <c r="I160" s="7" t="str">
        <f t="shared" si="35"/>
        <v/>
      </c>
      <c r="J160" s="11" t="str">
        <f>IF(A160="","",J159*(1+Assumptions!$B$15))</f>
        <v/>
      </c>
      <c r="K160" s="5" t="str">
        <f>IF(A160="","",Assumptions!$B$15)</f>
        <v/>
      </c>
      <c r="L160" s="6" t="str">
        <f t="shared" si="36"/>
        <v/>
      </c>
      <c r="M160" s="14" t="str">
        <f t="shared" si="47"/>
        <v/>
      </c>
      <c r="N160" s="7" t="str">
        <f>IF(A160="","",N159+(M160*'Alt Added Brkdn'!F160))</f>
        <v/>
      </c>
      <c r="O160" s="6" t="str">
        <f t="shared" si="48"/>
        <v/>
      </c>
      <c r="P160" s="7" t="str">
        <f>IF(A160="","",P159+(M160*'Alt Added Brkdn'!G160))</f>
        <v/>
      </c>
      <c r="Q160" s="6" t="str">
        <f t="shared" si="50"/>
        <v/>
      </c>
      <c r="R160" s="7" t="str">
        <f>IF(A160="","",R159+(M160*'Alt Added Brkdn'!H160))</f>
        <v/>
      </c>
      <c r="S160" s="6" t="str">
        <f t="shared" si="37"/>
        <v/>
      </c>
      <c r="T160" s="7" t="str">
        <f>IF(A160="","",T159+(M160*'Alt Added Brkdn'!I160))</f>
        <v/>
      </c>
      <c r="U160" s="6" t="str">
        <f t="shared" si="38"/>
        <v/>
      </c>
      <c r="V160" s="11" t="str">
        <f>IF(A160="","",V159+(M160*'Alt Added Brkdn'!J160))</f>
        <v/>
      </c>
      <c r="W160" s="6" t="str">
        <f t="shared" si="39"/>
        <v/>
      </c>
      <c r="X160" s="11" t="str">
        <f>IF(A159="","",X159+(M160*'Alt Added Brkdn'!L160))</f>
        <v/>
      </c>
      <c r="Y160" s="6" t="str">
        <f t="shared" si="49"/>
        <v/>
      </c>
      <c r="Z160" s="11" t="str">
        <f>IF(A160="","",Z159+(M160*'Alt Added Brkdn'!L160))</f>
        <v/>
      </c>
      <c r="AA160" s="6" t="str">
        <f t="shared" si="40"/>
        <v/>
      </c>
      <c r="AB160" s="11" t="str">
        <f>IF(A160="","",AB159+(M160*'Alt Added Brkdn'!M160))</f>
        <v/>
      </c>
      <c r="AC160" s="6" t="str">
        <f t="shared" si="41"/>
        <v/>
      </c>
      <c r="AD160" s="11" t="str">
        <f>IF(A160="","",AD159+(M160*'Alt Added Brkdn'!N160))</f>
        <v/>
      </c>
      <c r="AE160" s="6" t="str">
        <f t="shared" si="42"/>
        <v/>
      </c>
      <c r="AF160" s="15" t="str">
        <f t="shared" si="43"/>
        <v/>
      </c>
    </row>
    <row r="161" spans="1:32" x14ac:dyDescent="0.3">
      <c r="A161" t="str">
        <f>'Emission Assumption Summary'!A161</f>
        <v/>
      </c>
      <c r="B161" s="4" t="str">
        <f>IF(A161="","",B160*(1+Assumptions!$B$9))</f>
        <v/>
      </c>
      <c r="C161" s="13" t="str">
        <f>IF(A161="","",C160*(1+Assumptions!$B$19))</f>
        <v/>
      </c>
      <c r="D161" s="11" t="str">
        <f t="shared" si="44"/>
        <v/>
      </c>
      <c r="E161" s="7" t="str">
        <f t="shared" si="34"/>
        <v/>
      </c>
      <c r="F161" s="6" t="str">
        <f t="shared" si="45"/>
        <v/>
      </c>
      <c r="G161" s="11" t="str">
        <f>IF(A161="","",G160*(1+Assumptions!$B$13))</f>
        <v/>
      </c>
      <c r="H161" s="6" t="str">
        <f t="shared" si="46"/>
        <v/>
      </c>
      <c r="I161" s="7" t="str">
        <f t="shared" si="35"/>
        <v/>
      </c>
      <c r="J161" s="11" t="str">
        <f>IF(A161="","",J160*(1+Assumptions!$B$15))</f>
        <v/>
      </c>
      <c r="K161" s="5" t="str">
        <f>IF(A161="","",Assumptions!$B$15)</f>
        <v/>
      </c>
      <c r="L161" s="6" t="str">
        <f t="shared" si="36"/>
        <v/>
      </c>
      <c r="M161" s="14" t="str">
        <f t="shared" si="47"/>
        <v/>
      </c>
      <c r="N161" s="7" t="str">
        <f>IF(A161="","",N160+(M161*'Alt Added Brkdn'!F161))</f>
        <v/>
      </c>
      <c r="O161" s="6" t="str">
        <f t="shared" si="48"/>
        <v/>
      </c>
      <c r="P161" s="7" t="str">
        <f>IF(A161="","",P160+(M161*'Alt Added Brkdn'!G161))</f>
        <v/>
      </c>
      <c r="Q161" s="6" t="str">
        <f t="shared" si="50"/>
        <v/>
      </c>
      <c r="R161" s="7" t="str">
        <f>IF(A161="","",R160+(M161*'Alt Added Brkdn'!H161))</f>
        <v/>
      </c>
      <c r="S161" s="6" t="str">
        <f t="shared" si="37"/>
        <v/>
      </c>
      <c r="T161" s="7" t="str">
        <f>IF(A161="","",T160+(M161*'Alt Added Brkdn'!I161))</f>
        <v/>
      </c>
      <c r="U161" s="6" t="str">
        <f t="shared" si="38"/>
        <v/>
      </c>
      <c r="V161" s="11" t="str">
        <f>IF(A161="","",V160+(M161*'Alt Added Brkdn'!J161))</f>
        <v/>
      </c>
      <c r="W161" s="6" t="str">
        <f t="shared" si="39"/>
        <v/>
      </c>
      <c r="X161" s="11" t="str">
        <f>IF(A160="","",X160+(M161*'Alt Added Brkdn'!L161))</f>
        <v/>
      </c>
      <c r="Y161" s="6" t="str">
        <f t="shared" si="49"/>
        <v/>
      </c>
      <c r="Z161" s="11" t="str">
        <f>IF(A161="","",Z160+(M161*'Alt Added Brkdn'!L161))</f>
        <v/>
      </c>
      <c r="AA161" s="6" t="str">
        <f t="shared" si="40"/>
        <v/>
      </c>
      <c r="AB161" s="11" t="str">
        <f>IF(A161="","",AB160+(M161*'Alt Added Brkdn'!M161))</f>
        <v/>
      </c>
      <c r="AC161" s="6" t="str">
        <f t="shared" si="41"/>
        <v/>
      </c>
      <c r="AD161" s="11" t="str">
        <f>IF(A161="","",AD160+(M161*'Alt Added Brkdn'!N161))</f>
        <v/>
      </c>
      <c r="AE161" s="6" t="str">
        <f t="shared" si="42"/>
        <v/>
      </c>
      <c r="AF161" s="15" t="str">
        <f t="shared" si="43"/>
        <v/>
      </c>
    </row>
    <row r="162" spans="1:32" x14ac:dyDescent="0.3">
      <c r="A162" t="str">
        <f>'Emission Assumption Summary'!A162</f>
        <v/>
      </c>
      <c r="B162" s="4" t="str">
        <f>IF(A162="","",B161*(1+Assumptions!$B$9))</f>
        <v/>
      </c>
      <c r="C162" s="13" t="str">
        <f>IF(A162="","",C161*(1+Assumptions!$B$19))</f>
        <v/>
      </c>
      <c r="D162" s="11" t="str">
        <f t="shared" si="44"/>
        <v/>
      </c>
      <c r="E162" s="7" t="str">
        <f t="shared" si="34"/>
        <v/>
      </c>
      <c r="F162" s="6" t="str">
        <f t="shared" si="45"/>
        <v/>
      </c>
      <c r="G162" s="11" t="str">
        <f>IF(A162="","",G161*(1+Assumptions!$B$13))</f>
        <v/>
      </c>
      <c r="H162" s="6" t="str">
        <f t="shared" si="46"/>
        <v/>
      </c>
      <c r="I162" s="7" t="str">
        <f t="shared" si="35"/>
        <v/>
      </c>
      <c r="J162" s="11" t="str">
        <f>IF(A162="","",J161*(1+Assumptions!$B$15))</f>
        <v/>
      </c>
      <c r="K162" s="5" t="str">
        <f>IF(A162="","",Assumptions!$B$15)</f>
        <v/>
      </c>
      <c r="L162" s="6" t="str">
        <f t="shared" si="36"/>
        <v/>
      </c>
      <c r="M162" s="14" t="str">
        <f t="shared" si="47"/>
        <v/>
      </c>
      <c r="N162" s="7" t="str">
        <f>IF(A162="","",N161+(M162*'Alt Added Brkdn'!F162))</f>
        <v/>
      </c>
      <c r="O162" s="6" t="str">
        <f t="shared" si="48"/>
        <v/>
      </c>
      <c r="P162" s="7" t="str">
        <f>IF(A162="","",P161+(M162*'Alt Added Brkdn'!G162))</f>
        <v/>
      </c>
      <c r="Q162" s="6" t="str">
        <f t="shared" si="50"/>
        <v/>
      </c>
      <c r="R162" s="7" t="str">
        <f>IF(A162="","",R161+(M162*'Alt Added Brkdn'!H162))</f>
        <v/>
      </c>
      <c r="S162" s="6" t="str">
        <f t="shared" si="37"/>
        <v/>
      </c>
      <c r="T162" s="7" t="str">
        <f>IF(A162="","",T161+(M162*'Alt Added Brkdn'!I162))</f>
        <v/>
      </c>
      <c r="U162" s="6" t="str">
        <f t="shared" si="38"/>
        <v/>
      </c>
      <c r="V162" s="11" t="str">
        <f>IF(A162="","",V161+(M162*'Alt Added Brkdn'!J162))</f>
        <v/>
      </c>
      <c r="W162" s="6" t="str">
        <f t="shared" si="39"/>
        <v/>
      </c>
      <c r="X162" s="11" t="str">
        <f>IF(A161="","",X161+(M162*'Alt Added Brkdn'!L162))</f>
        <v/>
      </c>
      <c r="Y162" s="6" t="str">
        <f t="shared" si="49"/>
        <v/>
      </c>
      <c r="Z162" s="11" t="str">
        <f>IF(A162="","",Z161+(M162*'Alt Added Brkdn'!L162))</f>
        <v/>
      </c>
      <c r="AA162" s="6" t="str">
        <f t="shared" si="40"/>
        <v/>
      </c>
      <c r="AB162" s="11" t="str">
        <f>IF(A162="","",AB161+(M162*'Alt Added Brkdn'!M162))</f>
        <v/>
      </c>
      <c r="AC162" s="6" t="str">
        <f t="shared" si="41"/>
        <v/>
      </c>
      <c r="AD162" s="11" t="str">
        <f>IF(A162="","",AD161+(M162*'Alt Added Brkdn'!N162))</f>
        <v/>
      </c>
      <c r="AE162" s="6" t="str">
        <f t="shared" si="42"/>
        <v/>
      </c>
      <c r="AF162" s="15" t="str">
        <f t="shared" si="43"/>
        <v/>
      </c>
    </row>
    <row r="163" spans="1:32" x14ac:dyDescent="0.3">
      <c r="A163" t="str">
        <f>'Emission Assumption Summary'!A163</f>
        <v/>
      </c>
      <c r="B163" s="4" t="str">
        <f>IF(A163="","",B162*(1+Assumptions!$B$9))</f>
        <v/>
      </c>
      <c r="C163" s="13" t="str">
        <f>IF(A163="","",C162*(1+Assumptions!$B$19))</f>
        <v/>
      </c>
      <c r="D163" s="11" t="str">
        <f t="shared" si="44"/>
        <v/>
      </c>
      <c r="E163" s="7" t="str">
        <f t="shared" si="34"/>
        <v/>
      </c>
      <c r="F163" s="6" t="str">
        <f t="shared" si="45"/>
        <v/>
      </c>
      <c r="G163" s="11" t="str">
        <f>IF(A163="","",G162*(1+Assumptions!$B$13))</f>
        <v/>
      </c>
      <c r="H163" s="6" t="str">
        <f t="shared" si="46"/>
        <v/>
      </c>
      <c r="I163" s="7" t="str">
        <f t="shared" si="35"/>
        <v/>
      </c>
      <c r="J163" s="11" t="str">
        <f>IF(A163="","",J162*(1+Assumptions!$B$15))</f>
        <v/>
      </c>
      <c r="K163" s="5" t="str">
        <f>IF(A163="","",Assumptions!$B$15)</f>
        <v/>
      </c>
      <c r="L163" s="6" t="str">
        <f t="shared" si="36"/>
        <v/>
      </c>
      <c r="M163" s="14" t="str">
        <f t="shared" si="47"/>
        <v/>
      </c>
      <c r="N163" s="7" t="str">
        <f>IF(A163="","",N162+(M163*'Alt Added Brkdn'!F163))</f>
        <v/>
      </c>
      <c r="O163" s="6" t="str">
        <f t="shared" si="48"/>
        <v/>
      </c>
      <c r="P163" s="7" t="str">
        <f>IF(A163="","",P162+(M163*'Alt Added Brkdn'!G163))</f>
        <v/>
      </c>
      <c r="Q163" s="6" t="str">
        <f t="shared" si="50"/>
        <v/>
      </c>
      <c r="R163" s="7" t="str">
        <f>IF(A163="","",R162+(M163*'Alt Added Brkdn'!H163))</f>
        <v/>
      </c>
      <c r="S163" s="6" t="str">
        <f t="shared" si="37"/>
        <v/>
      </c>
      <c r="T163" s="7" t="str">
        <f>IF(A163="","",T162+(M163*'Alt Added Brkdn'!I163))</f>
        <v/>
      </c>
      <c r="U163" s="6" t="str">
        <f t="shared" si="38"/>
        <v/>
      </c>
      <c r="V163" s="11" t="str">
        <f>IF(A163="","",V162+(M163*'Alt Added Brkdn'!J163))</f>
        <v/>
      </c>
      <c r="W163" s="6" t="str">
        <f t="shared" si="39"/>
        <v/>
      </c>
      <c r="X163" s="11" t="str">
        <f>IF(A162="","",X162+(M163*'Alt Added Brkdn'!L163))</f>
        <v/>
      </c>
      <c r="Y163" s="6" t="str">
        <f t="shared" si="49"/>
        <v/>
      </c>
      <c r="Z163" s="11" t="str">
        <f>IF(A163="","",Z162+(M163*'Alt Added Brkdn'!L163))</f>
        <v/>
      </c>
      <c r="AA163" s="6" t="str">
        <f t="shared" si="40"/>
        <v/>
      </c>
      <c r="AB163" s="11" t="str">
        <f>IF(A163="","",AB162+(M163*'Alt Added Brkdn'!M163))</f>
        <v/>
      </c>
      <c r="AC163" s="6" t="str">
        <f t="shared" si="41"/>
        <v/>
      </c>
      <c r="AD163" s="11" t="str">
        <f>IF(A163="","",AD162+(M163*'Alt Added Brkdn'!N163))</f>
        <v/>
      </c>
      <c r="AE163" s="6" t="str">
        <f t="shared" si="42"/>
        <v/>
      </c>
      <c r="AF163" s="15" t="str">
        <f t="shared" si="43"/>
        <v/>
      </c>
    </row>
    <row r="164" spans="1:32" x14ac:dyDescent="0.3">
      <c r="A164" t="str">
        <f>'Emission Assumption Summary'!A164</f>
        <v/>
      </c>
      <c r="B164" s="4" t="str">
        <f>IF(A164="","",B163*(1+Assumptions!$B$9))</f>
        <v/>
      </c>
      <c r="C164" s="13" t="str">
        <f>IF(A164="","",C163*(1+Assumptions!$B$19))</f>
        <v/>
      </c>
      <c r="D164" s="11" t="str">
        <f t="shared" si="44"/>
        <v/>
      </c>
      <c r="E164" s="7" t="str">
        <f t="shared" si="34"/>
        <v/>
      </c>
      <c r="F164" s="6" t="str">
        <f t="shared" si="45"/>
        <v/>
      </c>
      <c r="G164" s="11" t="str">
        <f>IF(A164="","",G163*(1+Assumptions!$B$13))</f>
        <v/>
      </c>
      <c r="H164" s="6" t="str">
        <f t="shared" si="46"/>
        <v/>
      </c>
      <c r="I164" s="7" t="str">
        <f t="shared" si="35"/>
        <v/>
      </c>
      <c r="J164" s="11" t="str">
        <f>IF(A164="","",J163*(1+Assumptions!$B$15))</f>
        <v/>
      </c>
      <c r="K164" s="5" t="str">
        <f>IF(A164="","",Assumptions!$B$15)</f>
        <v/>
      </c>
      <c r="L164" s="6" t="str">
        <f t="shared" si="36"/>
        <v/>
      </c>
      <c r="M164" s="14" t="str">
        <f t="shared" si="47"/>
        <v/>
      </c>
      <c r="N164" s="7" t="str">
        <f>IF(A164="","",N163+(M164*'Alt Added Brkdn'!F164))</f>
        <v/>
      </c>
      <c r="O164" s="6" t="str">
        <f t="shared" si="48"/>
        <v/>
      </c>
      <c r="P164" s="7" t="str">
        <f>IF(A164="","",P163+(M164*'Alt Added Brkdn'!G164))</f>
        <v/>
      </c>
      <c r="Q164" s="6" t="str">
        <f t="shared" si="50"/>
        <v/>
      </c>
      <c r="R164" s="7" t="str">
        <f>IF(A164="","",R163+(M164*'Alt Added Brkdn'!H164))</f>
        <v/>
      </c>
      <c r="S164" s="6" t="str">
        <f t="shared" si="37"/>
        <v/>
      </c>
      <c r="T164" s="7" t="str">
        <f>IF(A164="","",T163+(M164*'Alt Added Brkdn'!I164))</f>
        <v/>
      </c>
      <c r="U164" s="6" t="str">
        <f t="shared" si="38"/>
        <v/>
      </c>
      <c r="V164" s="11" t="str">
        <f>IF(A164="","",V163+(M164*'Alt Added Brkdn'!J164))</f>
        <v/>
      </c>
      <c r="W164" s="6" t="str">
        <f t="shared" si="39"/>
        <v/>
      </c>
      <c r="X164" s="11" t="str">
        <f>IF(A163="","",X163+(M164*'Alt Added Brkdn'!L164))</f>
        <v/>
      </c>
      <c r="Y164" s="6" t="str">
        <f t="shared" si="49"/>
        <v/>
      </c>
      <c r="Z164" s="11" t="str">
        <f>IF(A164="","",Z163+(M164*'Alt Added Brkdn'!L164))</f>
        <v/>
      </c>
      <c r="AA164" s="6" t="str">
        <f t="shared" si="40"/>
        <v/>
      </c>
      <c r="AB164" s="11" t="str">
        <f>IF(A164="","",AB163+(M164*'Alt Added Brkdn'!M164))</f>
        <v/>
      </c>
      <c r="AC164" s="6" t="str">
        <f t="shared" si="41"/>
        <v/>
      </c>
      <c r="AD164" s="11" t="str">
        <f>IF(A164="","",AD163+(M164*'Alt Added Brkdn'!N164))</f>
        <v/>
      </c>
      <c r="AE164" s="6" t="str">
        <f t="shared" si="42"/>
        <v/>
      </c>
      <c r="AF164" s="15" t="str">
        <f t="shared" si="43"/>
        <v/>
      </c>
    </row>
    <row r="165" spans="1:32" x14ac:dyDescent="0.3">
      <c r="A165" t="str">
        <f>'Emission Assumption Summary'!A165</f>
        <v/>
      </c>
      <c r="B165" s="4" t="str">
        <f>IF(A165="","",B164*(1+Assumptions!$B$9))</f>
        <v/>
      </c>
      <c r="C165" s="13" t="str">
        <f>IF(A165="","",C164*(1+Assumptions!$B$19))</f>
        <v/>
      </c>
      <c r="D165" s="11" t="str">
        <f t="shared" si="44"/>
        <v/>
      </c>
      <c r="E165" s="7" t="str">
        <f t="shared" si="34"/>
        <v/>
      </c>
      <c r="F165" s="6" t="str">
        <f t="shared" si="45"/>
        <v/>
      </c>
      <c r="G165" s="11" t="str">
        <f>IF(A165="","",G164*(1+Assumptions!$B$13))</f>
        <v/>
      </c>
      <c r="H165" s="6" t="str">
        <f t="shared" si="46"/>
        <v/>
      </c>
      <c r="I165" s="7" t="str">
        <f t="shared" si="35"/>
        <v/>
      </c>
      <c r="J165" s="11" t="str">
        <f>IF(A165="","",J164*(1+Assumptions!$B$15))</f>
        <v/>
      </c>
      <c r="K165" s="5" t="str">
        <f>IF(A165="","",Assumptions!$B$15)</f>
        <v/>
      </c>
      <c r="L165" s="6" t="str">
        <f t="shared" si="36"/>
        <v/>
      </c>
      <c r="M165" s="14" t="str">
        <f t="shared" si="47"/>
        <v/>
      </c>
      <c r="N165" s="7" t="str">
        <f>IF(A165="","",N164+(M165*'Alt Added Brkdn'!F165))</f>
        <v/>
      </c>
      <c r="O165" s="6" t="str">
        <f t="shared" si="48"/>
        <v/>
      </c>
      <c r="P165" s="7" t="str">
        <f>IF(A165="","",P164+(M165*'Alt Added Brkdn'!G165))</f>
        <v/>
      </c>
      <c r="Q165" s="6" t="str">
        <f t="shared" si="50"/>
        <v/>
      </c>
      <c r="R165" s="7" t="str">
        <f>IF(A165="","",R164+(M165*'Alt Added Brkdn'!H165))</f>
        <v/>
      </c>
      <c r="S165" s="6" t="str">
        <f t="shared" si="37"/>
        <v/>
      </c>
      <c r="T165" s="7" t="str">
        <f>IF(A165="","",T164+(M165*'Alt Added Brkdn'!I165))</f>
        <v/>
      </c>
      <c r="U165" s="6" t="str">
        <f t="shared" si="38"/>
        <v/>
      </c>
      <c r="V165" s="11" t="str">
        <f>IF(A165="","",V164+(M165*'Alt Added Brkdn'!J165))</f>
        <v/>
      </c>
      <c r="W165" s="6" t="str">
        <f t="shared" si="39"/>
        <v/>
      </c>
      <c r="X165" s="11" t="str">
        <f>IF(A164="","",X164+(M165*'Alt Added Brkdn'!L165))</f>
        <v/>
      </c>
      <c r="Y165" s="6" t="str">
        <f t="shared" si="49"/>
        <v/>
      </c>
      <c r="Z165" s="11" t="str">
        <f>IF(A165="","",Z164+(M165*'Alt Added Brkdn'!L165))</f>
        <v/>
      </c>
      <c r="AA165" s="6" t="str">
        <f t="shared" si="40"/>
        <v/>
      </c>
      <c r="AB165" s="11" t="str">
        <f>IF(A165="","",AB164+(M165*'Alt Added Brkdn'!M165))</f>
        <v/>
      </c>
      <c r="AC165" s="6" t="str">
        <f t="shared" si="41"/>
        <v/>
      </c>
      <c r="AD165" s="11" t="str">
        <f>IF(A165="","",AD164+(M165*'Alt Added Brkdn'!N165))</f>
        <v/>
      </c>
      <c r="AE165" s="6" t="str">
        <f t="shared" si="42"/>
        <v/>
      </c>
      <c r="AF165" s="15" t="str">
        <f t="shared" si="43"/>
        <v/>
      </c>
    </row>
    <row r="166" spans="1:32" x14ac:dyDescent="0.3">
      <c r="A166" t="str">
        <f>'Emission Assumption Summary'!A166</f>
        <v/>
      </c>
      <c r="B166" s="4" t="str">
        <f>IF(A166="","",B165*(1+Assumptions!$B$9))</f>
        <v/>
      </c>
      <c r="C166" s="13" t="str">
        <f>IF(A166="","",C165*(1+Assumptions!$B$19))</f>
        <v/>
      </c>
      <c r="D166" s="11" t="str">
        <f t="shared" si="44"/>
        <v/>
      </c>
      <c r="E166" s="7" t="str">
        <f t="shared" si="34"/>
        <v/>
      </c>
      <c r="F166" s="6" t="str">
        <f t="shared" si="45"/>
        <v/>
      </c>
      <c r="G166" s="11" t="str">
        <f>IF(A166="","",G165*(1+Assumptions!$B$13))</f>
        <v/>
      </c>
      <c r="H166" s="6" t="str">
        <f t="shared" si="46"/>
        <v/>
      </c>
      <c r="I166" s="7" t="str">
        <f t="shared" si="35"/>
        <v/>
      </c>
      <c r="J166" s="11" t="str">
        <f>IF(A166="","",J165*(1+Assumptions!$B$15))</f>
        <v/>
      </c>
      <c r="K166" s="5" t="str">
        <f>IF(A166="","",Assumptions!$B$15)</f>
        <v/>
      </c>
      <c r="L166" s="6" t="str">
        <f t="shared" si="36"/>
        <v/>
      </c>
      <c r="M166" s="14" t="str">
        <f t="shared" si="47"/>
        <v/>
      </c>
      <c r="N166" s="7" t="str">
        <f>IF(A166="","",N165+(M166*'Alt Added Brkdn'!F166))</f>
        <v/>
      </c>
      <c r="O166" s="6" t="str">
        <f t="shared" si="48"/>
        <v/>
      </c>
      <c r="P166" s="7" t="str">
        <f>IF(A166="","",P165+(M166*'Alt Added Brkdn'!G166))</f>
        <v/>
      </c>
      <c r="Q166" s="6" t="str">
        <f t="shared" si="50"/>
        <v/>
      </c>
      <c r="R166" s="7" t="str">
        <f>IF(A166="","",R165+(M166*'Alt Added Brkdn'!H166))</f>
        <v/>
      </c>
      <c r="S166" s="6" t="str">
        <f t="shared" si="37"/>
        <v/>
      </c>
      <c r="T166" s="7" t="str">
        <f>IF(A166="","",T165+(M166*'Alt Added Brkdn'!I166))</f>
        <v/>
      </c>
      <c r="U166" s="6" t="str">
        <f t="shared" si="38"/>
        <v/>
      </c>
      <c r="V166" s="11" t="str">
        <f>IF(A166="","",V165+(M166*'Alt Added Brkdn'!J166))</f>
        <v/>
      </c>
      <c r="W166" s="6" t="str">
        <f t="shared" si="39"/>
        <v/>
      </c>
      <c r="X166" s="11" t="str">
        <f>IF(A165="","",X165+(M166*'Alt Added Brkdn'!L166))</f>
        <v/>
      </c>
      <c r="Y166" s="6" t="str">
        <f t="shared" si="49"/>
        <v/>
      </c>
      <c r="Z166" s="11" t="str">
        <f>IF(A166="","",Z165+(M166*'Alt Added Brkdn'!L166))</f>
        <v/>
      </c>
      <c r="AA166" s="6" t="str">
        <f t="shared" si="40"/>
        <v/>
      </c>
      <c r="AB166" s="11" t="str">
        <f>IF(A166="","",AB165+(M166*'Alt Added Brkdn'!M166))</f>
        <v/>
      </c>
      <c r="AC166" s="6" t="str">
        <f t="shared" si="41"/>
        <v/>
      </c>
      <c r="AD166" s="11" t="str">
        <f>IF(A166="","",AD165+(M166*'Alt Added Brkdn'!N166))</f>
        <v/>
      </c>
      <c r="AE166" s="6" t="str">
        <f t="shared" si="42"/>
        <v/>
      </c>
      <c r="AF166" s="15" t="str">
        <f t="shared" si="43"/>
        <v/>
      </c>
    </row>
    <row r="167" spans="1:32" x14ac:dyDescent="0.3">
      <c r="A167" t="str">
        <f>'Emission Assumption Summary'!A167</f>
        <v/>
      </c>
      <c r="B167" s="4" t="str">
        <f>IF(A167="","",B166*(1+Assumptions!$B$9))</f>
        <v/>
      </c>
      <c r="C167" s="13" t="str">
        <f>IF(A167="","",C166*(1+Assumptions!$B$19))</f>
        <v/>
      </c>
      <c r="D167" s="11" t="str">
        <f t="shared" si="44"/>
        <v/>
      </c>
      <c r="E167" s="7" t="str">
        <f t="shared" si="34"/>
        <v/>
      </c>
      <c r="F167" s="6" t="str">
        <f t="shared" si="45"/>
        <v/>
      </c>
      <c r="G167" s="11" t="str">
        <f>IF(A167="","",G166*(1+Assumptions!$B$13))</f>
        <v/>
      </c>
      <c r="H167" s="6" t="str">
        <f t="shared" si="46"/>
        <v/>
      </c>
      <c r="I167" s="7" t="str">
        <f t="shared" si="35"/>
        <v/>
      </c>
      <c r="J167" s="11" t="str">
        <f>IF(A167="","",J166*(1+Assumptions!$B$15))</f>
        <v/>
      </c>
      <c r="K167" s="5" t="str">
        <f>IF(A167="","",Assumptions!$B$15)</f>
        <v/>
      </c>
      <c r="L167" s="6" t="str">
        <f t="shared" si="36"/>
        <v/>
      </c>
      <c r="M167" s="14" t="str">
        <f t="shared" si="47"/>
        <v/>
      </c>
      <c r="N167" s="7" t="str">
        <f>IF(A167="","",N166+(M167*'Alt Added Brkdn'!F167))</f>
        <v/>
      </c>
      <c r="O167" s="6" t="str">
        <f t="shared" si="48"/>
        <v/>
      </c>
      <c r="P167" s="7" t="str">
        <f>IF(A167="","",P166+(M167*'Alt Added Brkdn'!G167))</f>
        <v/>
      </c>
      <c r="Q167" s="6" t="str">
        <f t="shared" si="50"/>
        <v/>
      </c>
      <c r="R167" s="7" t="str">
        <f>IF(A167="","",R166+(M167*'Alt Added Brkdn'!H167))</f>
        <v/>
      </c>
      <c r="S167" s="6" t="str">
        <f t="shared" si="37"/>
        <v/>
      </c>
      <c r="T167" s="7" t="str">
        <f>IF(A167="","",T166+(M167*'Alt Added Brkdn'!I167))</f>
        <v/>
      </c>
      <c r="U167" s="6" t="str">
        <f t="shared" si="38"/>
        <v/>
      </c>
      <c r="V167" s="11" t="str">
        <f>IF(A167="","",V166+(M167*'Alt Added Brkdn'!J167))</f>
        <v/>
      </c>
      <c r="W167" s="6" t="str">
        <f t="shared" si="39"/>
        <v/>
      </c>
      <c r="X167" s="11" t="str">
        <f>IF(A166="","",X166+(M167*'Alt Added Brkdn'!L167))</f>
        <v/>
      </c>
      <c r="Y167" s="6" t="str">
        <f t="shared" si="49"/>
        <v/>
      </c>
      <c r="Z167" s="11" t="str">
        <f>IF(A167="","",Z166+(M167*'Alt Added Brkdn'!L167))</f>
        <v/>
      </c>
      <c r="AA167" s="6" t="str">
        <f t="shared" si="40"/>
        <v/>
      </c>
      <c r="AB167" s="11" t="str">
        <f>IF(A167="","",AB166+(M167*'Alt Added Brkdn'!M167))</f>
        <v/>
      </c>
      <c r="AC167" s="6" t="str">
        <f t="shared" si="41"/>
        <v/>
      </c>
      <c r="AD167" s="11" t="str">
        <f>IF(A167="","",AD166+(M167*'Alt Added Brkdn'!N167))</f>
        <v/>
      </c>
      <c r="AE167" s="6" t="str">
        <f t="shared" si="42"/>
        <v/>
      </c>
      <c r="AF167" s="15" t="str">
        <f t="shared" si="43"/>
        <v/>
      </c>
    </row>
    <row r="168" spans="1:32" x14ac:dyDescent="0.3">
      <c r="A168" t="str">
        <f>'Emission Assumption Summary'!A168</f>
        <v/>
      </c>
      <c r="B168" s="4" t="str">
        <f>IF(A168="","",B167*(1+Assumptions!$B$9))</f>
        <v/>
      </c>
      <c r="C168" s="13" t="str">
        <f>IF(A168="","",C167*(1+Assumptions!$B$19))</f>
        <v/>
      </c>
      <c r="D168" s="11" t="str">
        <f t="shared" si="44"/>
        <v/>
      </c>
      <c r="E168" s="7" t="str">
        <f t="shared" si="34"/>
        <v/>
      </c>
      <c r="F168" s="6" t="str">
        <f t="shared" si="45"/>
        <v/>
      </c>
      <c r="G168" s="11" t="str">
        <f>IF(A168="","",G167*(1+Assumptions!$B$13))</f>
        <v/>
      </c>
      <c r="H168" s="6" t="str">
        <f t="shared" si="46"/>
        <v/>
      </c>
      <c r="I168" s="7" t="str">
        <f t="shared" si="35"/>
        <v/>
      </c>
      <c r="J168" s="11" t="str">
        <f>IF(A168="","",J167*(1+Assumptions!$B$15))</f>
        <v/>
      </c>
      <c r="K168" s="5" t="str">
        <f>IF(A168="","",Assumptions!$B$15)</f>
        <v/>
      </c>
      <c r="L168" s="6" t="str">
        <f t="shared" si="36"/>
        <v/>
      </c>
      <c r="M168" s="14" t="str">
        <f t="shared" si="47"/>
        <v/>
      </c>
      <c r="N168" s="7" t="str">
        <f>IF(A168="","",N167+(M168*'Alt Added Brkdn'!F168))</f>
        <v/>
      </c>
      <c r="O168" s="6" t="str">
        <f t="shared" si="48"/>
        <v/>
      </c>
      <c r="P168" s="7" t="str">
        <f>IF(A168="","",P167+(M168*'Alt Added Brkdn'!G168))</f>
        <v/>
      </c>
      <c r="Q168" s="6" t="str">
        <f t="shared" si="50"/>
        <v/>
      </c>
      <c r="R168" s="7" t="str">
        <f>IF(A168="","",R167+(M168*'Alt Added Brkdn'!H168))</f>
        <v/>
      </c>
      <c r="S168" s="6" t="str">
        <f t="shared" si="37"/>
        <v/>
      </c>
      <c r="T168" s="7" t="str">
        <f>IF(A168="","",T167+(M168*'Alt Added Brkdn'!I168))</f>
        <v/>
      </c>
      <c r="U168" s="6" t="str">
        <f t="shared" si="38"/>
        <v/>
      </c>
      <c r="V168" s="11" t="str">
        <f>IF(A168="","",V167+(M168*'Alt Added Brkdn'!J168))</f>
        <v/>
      </c>
      <c r="W168" s="6" t="str">
        <f t="shared" si="39"/>
        <v/>
      </c>
      <c r="X168" s="11" t="str">
        <f>IF(A167="","",X167+(M168*'Alt Added Brkdn'!L168))</f>
        <v/>
      </c>
      <c r="Y168" s="6" t="str">
        <f t="shared" si="49"/>
        <v/>
      </c>
      <c r="Z168" s="11" t="str">
        <f>IF(A168="","",Z167+(M168*'Alt Added Brkdn'!L168))</f>
        <v/>
      </c>
      <c r="AA168" s="6" t="str">
        <f t="shared" si="40"/>
        <v/>
      </c>
      <c r="AB168" s="11" t="str">
        <f>IF(A168="","",AB167+(M168*'Alt Added Brkdn'!M168))</f>
        <v/>
      </c>
      <c r="AC168" s="6" t="str">
        <f t="shared" si="41"/>
        <v/>
      </c>
      <c r="AD168" s="11" t="str">
        <f>IF(A168="","",AD167+(M168*'Alt Added Brkdn'!N168))</f>
        <v/>
      </c>
      <c r="AE168" s="6" t="str">
        <f t="shared" si="42"/>
        <v/>
      </c>
      <c r="AF168" s="15" t="str">
        <f t="shared" si="43"/>
        <v/>
      </c>
    </row>
    <row r="169" spans="1:32" x14ac:dyDescent="0.3">
      <c r="A169" t="str">
        <f>'Emission Assumption Summary'!A169</f>
        <v/>
      </c>
      <c r="B169" s="4" t="str">
        <f>IF(A169="","",B168*(1+Assumptions!$B$9))</f>
        <v/>
      </c>
      <c r="C169" s="13" t="str">
        <f>IF(A169="","",C168*(1+Assumptions!$B$19))</f>
        <v/>
      </c>
      <c r="D169" s="11" t="str">
        <f t="shared" si="44"/>
        <v/>
      </c>
      <c r="E169" s="7" t="str">
        <f t="shared" si="34"/>
        <v/>
      </c>
      <c r="F169" s="6" t="str">
        <f t="shared" si="45"/>
        <v/>
      </c>
      <c r="G169" s="11" t="str">
        <f>IF(A169="","",G168*(1+Assumptions!$B$13))</f>
        <v/>
      </c>
      <c r="H169" s="6" t="str">
        <f t="shared" si="46"/>
        <v/>
      </c>
      <c r="I169" s="7" t="str">
        <f t="shared" si="35"/>
        <v/>
      </c>
      <c r="J169" s="11" t="str">
        <f>IF(A169="","",J168*(1+Assumptions!$B$15))</f>
        <v/>
      </c>
      <c r="K169" s="5" t="str">
        <f>IF(A169="","",Assumptions!$B$15)</f>
        <v/>
      </c>
      <c r="L169" s="6" t="str">
        <f t="shared" si="36"/>
        <v/>
      </c>
      <c r="M169" s="14" t="str">
        <f t="shared" si="47"/>
        <v/>
      </c>
      <c r="N169" s="7" t="str">
        <f>IF(A169="","",N168+(M169*'Alt Added Brkdn'!F169))</f>
        <v/>
      </c>
      <c r="O169" s="6" t="str">
        <f t="shared" si="48"/>
        <v/>
      </c>
      <c r="P169" s="7" t="str">
        <f>IF(A169="","",P168+(M169*'Alt Added Brkdn'!G169))</f>
        <v/>
      </c>
      <c r="Q169" s="6" t="str">
        <f t="shared" si="50"/>
        <v/>
      </c>
      <c r="R169" s="7" t="str">
        <f>IF(A169="","",R168+(M169*'Alt Added Brkdn'!H169))</f>
        <v/>
      </c>
      <c r="S169" s="6" t="str">
        <f t="shared" si="37"/>
        <v/>
      </c>
      <c r="T169" s="7" t="str">
        <f>IF(A169="","",T168+(M169*'Alt Added Brkdn'!I169))</f>
        <v/>
      </c>
      <c r="U169" s="6" t="str">
        <f t="shared" si="38"/>
        <v/>
      </c>
      <c r="V169" s="11" t="str">
        <f>IF(A169="","",V168+(M169*'Alt Added Brkdn'!J169))</f>
        <v/>
      </c>
      <c r="W169" s="6" t="str">
        <f t="shared" si="39"/>
        <v/>
      </c>
      <c r="X169" s="11" t="str">
        <f>IF(A168="","",X168+(M169*'Alt Added Brkdn'!L169))</f>
        <v/>
      </c>
      <c r="Y169" s="6" t="str">
        <f t="shared" si="49"/>
        <v/>
      </c>
      <c r="Z169" s="11" t="str">
        <f>IF(A169="","",Z168+(M169*'Alt Added Brkdn'!L169))</f>
        <v/>
      </c>
      <c r="AA169" s="6" t="str">
        <f t="shared" si="40"/>
        <v/>
      </c>
      <c r="AB169" s="11" t="str">
        <f>IF(A169="","",AB168+(M169*'Alt Added Brkdn'!M169))</f>
        <v/>
      </c>
      <c r="AC169" s="6" t="str">
        <f t="shared" si="41"/>
        <v/>
      </c>
      <c r="AD169" s="11" t="str">
        <f>IF(A169="","",AD168+(M169*'Alt Added Brkdn'!N169))</f>
        <v/>
      </c>
      <c r="AE169" s="6" t="str">
        <f t="shared" si="42"/>
        <v/>
      </c>
      <c r="AF169" s="15" t="str">
        <f t="shared" si="43"/>
        <v/>
      </c>
    </row>
    <row r="170" spans="1:32" x14ac:dyDescent="0.3">
      <c r="A170" t="str">
        <f>'Emission Assumption Summary'!A170</f>
        <v/>
      </c>
      <c r="B170" s="4" t="str">
        <f>IF(A170="","",B169*(1+Assumptions!$B$9))</f>
        <v/>
      </c>
      <c r="C170" s="13" t="str">
        <f>IF(A170="","",C169*(1+Assumptions!$B$19))</f>
        <v/>
      </c>
      <c r="D170" s="11" t="str">
        <f t="shared" si="44"/>
        <v/>
      </c>
      <c r="E170" s="7" t="str">
        <f t="shared" si="34"/>
        <v/>
      </c>
      <c r="F170" s="6" t="str">
        <f t="shared" si="45"/>
        <v/>
      </c>
      <c r="G170" s="11" t="str">
        <f>IF(A170="","",G169*(1+Assumptions!$B$13))</f>
        <v/>
      </c>
      <c r="H170" s="6" t="str">
        <f t="shared" si="46"/>
        <v/>
      </c>
      <c r="I170" s="7" t="str">
        <f t="shared" si="35"/>
        <v/>
      </c>
      <c r="J170" s="11" t="str">
        <f>IF(A170="","",J169*(1+Assumptions!$B$15))</f>
        <v/>
      </c>
      <c r="K170" s="5" t="str">
        <f>IF(A170="","",Assumptions!$B$15)</f>
        <v/>
      </c>
      <c r="L170" s="6" t="str">
        <f t="shared" si="36"/>
        <v/>
      </c>
      <c r="M170" s="14" t="str">
        <f t="shared" si="47"/>
        <v/>
      </c>
      <c r="N170" s="7" t="str">
        <f>IF(A170="","",N169+(M170*'Alt Added Brkdn'!F170))</f>
        <v/>
      </c>
      <c r="O170" s="6" t="str">
        <f t="shared" si="48"/>
        <v/>
      </c>
      <c r="P170" s="7" t="str">
        <f>IF(A170="","",P169+(M170*'Alt Added Brkdn'!G170))</f>
        <v/>
      </c>
      <c r="Q170" s="6" t="str">
        <f t="shared" si="50"/>
        <v/>
      </c>
      <c r="R170" s="7" t="str">
        <f>IF(A170="","",R169+(M170*'Alt Added Brkdn'!H170))</f>
        <v/>
      </c>
      <c r="S170" s="6" t="str">
        <f t="shared" si="37"/>
        <v/>
      </c>
      <c r="T170" s="7" t="str">
        <f>IF(A170="","",T169+(M170*'Alt Added Brkdn'!I170))</f>
        <v/>
      </c>
      <c r="U170" s="6" t="str">
        <f t="shared" si="38"/>
        <v/>
      </c>
      <c r="V170" s="11" t="str">
        <f>IF(A170="","",V169+(M170*'Alt Added Brkdn'!J170))</f>
        <v/>
      </c>
      <c r="W170" s="6" t="str">
        <f t="shared" si="39"/>
        <v/>
      </c>
      <c r="X170" s="11" t="str">
        <f>IF(A169="","",X169+(M170*'Alt Added Brkdn'!L170))</f>
        <v/>
      </c>
      <c r="Y170" s="6" t="str">
        <f t="shared" si="49"/>
        <v/>
      </c>
      <c r="Z170" s="11" t="str">
        <f>IF(A170="","",Z169+(M170*'Alt Added Brkdn'!L170))</f>
        <v/>
      </c>
      <c r="AA170" s="6" t="str">
        <f t="shared" si="40"/>
        <v/>
      </c>
      <c r="AB170" s="11" t="str">
        <f>IF(A170="","",AB169+(M170*'Alt Added Brkdn'!M170))</f>
        <v/>
      </c>
      <c r="AC170" s="6" t="str">
        <f t="shared" si="41"/>
        <v/>
      </c>
      <c r="AD170" s="11" t="str">
        <f>IF(A170="","",AD169+(M170*'Alt Added Brkdn'!N170))</f>
        <v/>
      </c>
      <c r="AE170" s="6" t="str">
        <f t="shared" si="42"/>
        <v/>
      </c>
      <c r="AF170" s="15" t="str">
        <f t="shared" si="43"/>
        <v/>
      </c>
    </row>
    <row r="171" spans="1:32" x14ac:dyDescent="0.3">
      <c r="A171" t="str">
        <f>'Emission Assumption Summary'!A171</f>
        <v/>
      </c>
      <c r="B171" s="4" t="str">
        <f>IF(A171="","",B170*(1+Assumptions!$B$9))</f>
        <v/>
      </c>
      <c r="C171" s="13" t="str">
        <f>IF(A171="","",C170*(1+Assumptions!$B$19))</f>
        <v/>
      </c>
      <c r="D171" s="11" t="str">
        <f t="shared" si="44"/>
        <v/>
      </c>
      <c r="E171" s="7" t="str">
        <f t="shared" si="34"/>
        <v/>
      </c>
      <c r="F171" s="6" t="str">
        <f t="shared" si="45"/>
        <v/>
      </c>
      <c r="G171" s="11" t="str">
        <f>IF(A171="","",G170*(1+Assumptions!$B$13))</f>
        <v/>
      </c>
      <c r="H171" s="6" t="str">
        <f t="shared" si="46"/>
        <v/>
      </c>
      <c r="I171" s="7" t="str">
        <f t="shared" si="35"/>
        <v/>
      </c>
      <c r="J171" s="11" t="str">
        <f>IF(A171="","",J170*(1+Assumptions!$B$15))</f>
        <v/>
      </c>
      <c r="K171" s="5" t="str">
        <f>IF(A171="","",Assumptions!$B$15)</f>
        <v/>
      </c>
      <c r="L171" s="6" t="str">
        <f t="shared" si="36"/>
        <v/>
      </c>
      <c r="M171" s="14" t="str">
        <f t="shared" si="47"/>
        <v/>
      </c>
      <c r="N171" s="7" t="str">
        <f>IF(A171="","",N170+(M171*'Alt Added Brkdn'!F171))</f>
        <v/>
      </c>
      <c r="O171" s="6" t="str">
        <f t="shared" si="48"/>
        <v/>
      </c>
      <c r="P171" s="7" t="str">
        <f>IF(A171="","",P170+(M171*'Alt Added Brkdn'!G171))</f>
        <v/>
      </c>
      <c r="Q171" s="6" t="str">
        <f t="shared" si="50"/>
        <v/>
      </c>
      <c r="R171" s="7" t="str">
        <f>IF(A171="","",R170+(M171*'Alt Added Brkdn'!H171))</f>
        <v/>
      </c>
      <c r="S171" s="6" t="str">
        <f t="shared" si="37"/>
        <v/>
      </c>
      <c r="T171" s="7" t="str">
        <f>IF(A171="","",T170+(M171*'Alt Added Brkdn'!I171))</f>
        <v/>
      </c>
      <c r="U171" s="6" t="str">
        <f t="shared" si="38"/>
        <v/>
      </c>
      <c r="V171" s="11" t="str">
        <f>IF(A171="","",V170+(M171*'Alt Added Brkdn'!J171))</f>
        <v/>
      </c>
      <c r="W171" s="6" t="str">
        <f t="shared" si="39"/>
        <v/>
      </c>
      <c r="X171" s="11" t="str">
        <f>IF(A170="","",X170+(M171*'Alt Added Brkdn'!L171))</f>
        <v/>
      </c>
      <c r="Y171" s="6" t="str">
        <f t="shared" si="49"/>
        <v/>
      </c>
      <c r="Z171" s="11" t="str">
        <f>IF(A171="","",Z170+(M171*'Alt Added Brkdn'!L171))</f>
        <v/>
      </c>
      <c r="AA171" s="6" t="str">
        <f t="shared" si="40"/>
        <v/>
      </c>
      <c r="AB171" s="11" t="str">
        <f>IF(A171="","",AB170+(M171*'Alt Added Brkdn'!M171))</f>
        <v/>
      </c>
      <c r="AC171" s="6" t="str">
        <f t="shared" si="41"/>
        <v/>
      </c>
      <c r="AD171" s="11" t="str">
        <f>IF(A171="","",AD170+(M171*'Alt Added Brkdn'!N171))</f>
        <v/>
      </c>
      <c r="AE171" s="6" t="str">
        <f t="shared" si="42"/>
        <v/>
      </c>
      <c r="AF171" s="15" t="str">
        <f t="shared" si="43"/>
        <v/>
      </c>
    </row>
    <row r="172" spans="1:32" x14ac:dyDescent="0.3">
      <c r="A172" t="str">
        <f>'Emission Assumption Summary'!A172</f>
        <v/>
      </c>
      <c r="B172" s="4" t="str">
        <f>IF(A172="","",B171*(1+Assumptions!$B$9))</f>
        <v/>
      </c>
      <c r="C172" s="13" t="str">
        <f>IF(A172="","",C171*(1+Assumptions!$B$19))</f>
        <v/>
      </c>
      <c r="D172" s="11" t="str">
        <f t="shared" si="44"/>
        <v/>
      </c>
      <c r="E172" s="7" t="str">
        <f t="shared" si="34"/>
        <v/>
      </c>
      <c r="F172" s="6" t="str">
        <f t="shared" si="45"/>
        <v/>
      </c>
      <c r="G172" s="11" t="str">
        <f>IF(A172="","",G171*(1+Assumptions!$B$13))</f>
        <v/>
      </c>
      <c r="H172" s="6" t="str">
        <f t="shared" si="46"/>
        <v/>
      </c>
      <c r="I172" s="7" t="str">
        <f t="shared" si="35"/>
        <v/>
      </c>
      <c r="J172" s="11" t="str">
        <f>IF(A172="","",J171*(1+Assumptions!$B$15))</f>
        <v/>
      </c>
      <c r="K172" s="5" t="str">
        <f>IF(A172="","",Assumptions!$B$15)</f>
        <v/>
      </c>
      <c r="L172" s="6" t="str">
        <f t="shared" si="36"/>
        <v/>
      </c>
      <c r="M172" s="14" t="str">
        <f t="shared" si="47"/>
        <v/>
      </c>
      <c r="N172" s="7" t="str">
        <f>IF(A172="","",N171+(M172*'Alt Added Brkdn'!F172))</f>
        <v/>
      </c>
      <c r="O172" s="6" t="str">
        <f t="shared" si="48"/>
        <v/>
      </c>
      <c r="P172" s="7" t="str">
        <f>IF(A172="","",P171+(M172*'Alt Added Brkdn'!G172))</f>
        <v/>
      </c>
      <c r="Q172" s="6" t="str">
        <f t="shared" si="50"/>
        <v/>
      </c>
      <c r="R172" s="7" t="str">
        <f>IF(A172="","",R171+(M172*'Alt Added Brkdn'!H172))</f>
        <v/>
      </c>
      <c r="S172" s="6" t="str">
        <f t="shared" si="37"/>
        <v/>
      </c>
      <c r="T172" s="7" t="str">
        <f>IF(A172="","",T171+(M172*'Alt Added Brkdn'!I172))</f>
        <v/>
      </c>
      <c r="U172" s="6" t="str">
        <f t="shared" si="38"/>
        <v/>
      </c>
      <c r="V172" s="11" t="str">
        <f>IF(A172="","",V171+(M172*'Alt Added Brkdn'!J172))</f>
        <v/>
      </c>
      <c r="W172" s="6" t="str">
        <f t="shared" si="39"/>
        <v/>
      </c>
      <c r="X172" s="11" t="str">
        <f>IF(A171="","",X171+(M172*'Alt Added Brkdn'!L172))</f>
        <v/>
      </c>
      <c r="Y172" s="6" t="str">
        <f t="shared" si="49"/>
        <v/>
      </c>
      <c r="Z172" s="11" t="str">
        <f>IF(A172="","",Z171+(M172*'Alt Added Brkdn'!L172))</f>
        <v/>
      </c>
      <c r="AA172" s="6" t="str">
        <f t="shared" si="40"/>
        <v/>
      </c>
      <c r="AB172" s="11" t="str">
        <f>IF(A172="","",AB171+(M172*'Alt Added Brkdn'!M172))</f>
        <v/>
      </c>
      <c r="AC172" s="6" t="str">
        <f t="shared" si="41"/>
        <v/>
      </c>
      <c r="AD172" s="11" t="str">
        <f>IF(A172="","",AD171+(M172*'Alt Added Brkdn'!N172))</f>
        <v/>
      </c>
      <c r="AE172" s="6" t="str">
        <f t="shared" si="42"/>
        <v/>
      </c>
      <c r="AF172" s="15" t="str">
        <f t="shared" si="43"/>
        <v/>
      </c>
    </row>
    <row r="173" spans="1:32" x14ac:dyDescent="0.3">
      <c r="A173" t="str">
        <f>'Emission Assumption Summary'!A173</f>
        <v/>
      </c>
      <c r="B173" s="4" t="str">
        <f>IF(A173="","",B172*(1+Assumptions!$B$9))</f>
        <v/>
      </c>
      <c r="C173" s="13" t="str">
        <f>IF(A173="","",C172*(1+Assumptions!$B$19))</f>
        <v/>
      </c>
      <c r="D173" s="11" t="str">
        <f t="shared" si="44"/>
        <v/>
      </c>
      <c r="E173" s="7" t="str">
        <f t="shared" si="34"/>
        <v/>
      </c>
      <c r="F173" s="6" t="str">
        <f t="shared" si="45"/>
        <v/>
      </c>
      <c r="G173" s="11" t="str">
        <f>IF(A173="","",G172*(1+Assumptions!$B$13))</f>
        <v/>
      </c>
      <c r="H173" s="6" t="str">
        <f t="shared" si="46"/>
        <v/>
      </c>
      <c r="I173" s="7" t="str">
        <f t="shared" si="35"/>
        <v/>
      </c>
      <c r="J173" s="11" t="str">
        <f>IF(A173="","",J172*(1+Assumptions!$B$15))</f>
        <v/>
      </c>
      <c r="K173" s="5" t="str">
        <f>IF(A173="","",Assumptions!$B$15)</f>
        <v/>
      </c>
      <c r="L173" s="6" t="str">
        <f t="shared" si="36"/>
        <v/>
      </c>
      <c r="M173" s="14" t="str">
        <f t="shared" si="47"/>
        <v/>
      </c>
      <c r="N173" s="7" t="str">
        <f>IF(A173="","",N172+(M173*'Alt Added Brkdn'!F173))</f>
        <v/>
      </c>
      <c r="O173" s="6" t="str">
        <f t="shared" si="48"/>
        <v/>
      </c>
      <c r="P173" s="7" t="str">
        <f>IF(A173="","",P172+(M173*'Alt Added Brkdn'!G173))</f>
        <v/>
      </c>
      <c r="Q173" s="6" t="str">
        <f t="shared" si="50"/>
        <v/>
      </c>
      <c r="R173" s="7" t="str">
        <f>IF(A173="","",R172+(M173*'Alt Added Brkdn'!H173))</f>
        <v/>
      </c>
      <c r="S173" s="6" t="str">
        <f t="shared" si="37"/>
        <v/>
      </c>
      <c r="T173" s="7" t="str">
        <f>IF(A173="","",T172+(M173*'Alt Added Brkdn'!I173))</f>
        <v/>
      </c>
      <c r="U173" s="6" t="str">
        <f t="shared" si="38"/>
        <v/>
      </c>
      <c r="V173" s="11" t="str">
        <f>IF(A173="","",V172+(M173*'Alt Added Brkdn'!J173))</f>
        <v/>
      </c>
      <c r="W173" s="6" t="str">
        <f t="shared" si="39"/>
        <v/>
      </c>
      <c r="X173" s="11" t="str">
        <f>IF(A172="","",X172+(M173*'Alt Added Brkdn'!L173))</f>
        <v/>
      </c>
      <c r="Y173" s="6" t="str">
        <f t="shared" si="49"/>
        <v/>
      </c>
      <c r="Z173" s="11" t="str">
        <f>IF(A173="","",Z172+(M173*'Alt Added Brkdn'!L173))</f>
        <v/>
      </c>
      <c r="AA173" s="6" t="str">
        <f t="shared" si="40"/>
        <v/>
      </c>
      <c r="AB173" s="11" t="str">
        <f>IF(A173="","",AB172+(M173*'Alt Added Brkdn'!M173))</f>
        <v/>
      </c>
      <c r="AC173" s="6" t="str">
        <f t="shared" si="41"/>
        <v/>
      </c>
      <c r="AD173" s="11" t="str">
        <f>IF(A173="","",AD172+(M173*'Alt Added Brkdn'!N173))</f>
        <v/>
      </c>
      <c r="AE173" s="6" t="str">
        <f t="shared" si="42"/>
        <v/>
      </c>
      <c r="AF173" s="15" t="str">
        <f t="shared" si="43"/>
        <v/>
      </c>
    </row>
    <row r="174" spans="1:32" x14ac:dyDescent="0.3">
      <c r="A174" t="str">
        <f>'Emission Assumption Summary'!A174</f>
        <v/>
      </c>
      <c r="B174" s="4" t="str">
        <f>IF(A174="","",B173*(1+Assumptions!$B$9))</f>
        <v/>
      </c>
      <c r="C174" s="13" t="str">
        <f>IF(A174="","",C173*(1+Assumptions!$B$19))</f>
        <v/>
      </c>
      <c r="D174" s="11" t="str">
        <f t="shared" si="44"/>
        <v/>
      </c>
      <c r="E174" s="7" t="str">
        <f t="shared" si="34"/>
        <v/>
      </c>
      <c r="F174" s="6" t="str">
        <f t="shared" si="45"/>
        <v/>
      </c>
      <c r="G174" s="11" t="str">
        <f>IF(A174="","",G173*(1+Assumptions!$B$13))</f>
        <v/>
      </c>
      <c r="H174" s="6" t="str">
        <f t="shared" si="46"/>
        <v/>
      </c>
      <c r="I174" s="7" t="str">
        <f t="shared" si="35"/>
        <v/>
      </c>
      <c r="J174" s="11" t="str">
        <f>IF(A174="","",J173*(1+Assumptions!$B$15))</f>
        <v/>
      </c>
      <c r="K174" s="5" t="str">
        <f>IF(A174="","",Assumptions!$B$15)</f>
        <v/>
      </c>
      <c r="L174" s="6" t="str">
        <f t="shared" si="36"/>
        <v/>
      </c>
      <c r="M174" s="14" t="str">
        <f t="shared" si="47"/>
        <v/>
      </c>
      <c r="N174" s="7" t="str">
        <f>IF(A174="","",N173+(M174*'Alt Added Brkdn'!F174))</f>
        <v/>
      </c>
      <c r="O174" s="6" t="str">
        <f t="shared" si="48"/>
        <v/>
      </c>
      <c r="P174" s="7" t="str">
        <f>IF(A174="","",P173+(M174*'Alt Added Brkdn'!G174))</f>
        <v/>
      </c>
      <c r="Q174" s="6" t="str">
        <f t="shared" si="50"/>
        <v/>
      </c>
      <c r="R174" s="7" t="str">
        <f>IF(A174="","",R173+(M174*'Alt Added Brkdn'!H174))</f>
        <v/>
      </c>
      <c r="S174" s="6" t="str">
        <f t="shared" si="37"/>
        <v/>
      </c>
      <c r="T174" s="7" t="str">
        <f>IF(A174="","",T173+(M174*'Alt Added Brkdn'!I174))</f>
        <v/>
      </c>
      <c r="U174" s="6" t="str">
        <f t="shared" si="38"/>
        <v/>
      </c>
      <c r="V174" s="11" t="str">
        <f>IF(A174="","",V173+(M174*'Alt Added Brkdn'!J174))</f>
        <v/>
      </c>
      <c r="W174" s="6" t="str">
        <f t="shared" si="39"/>
        <v/>
      </c>
      <c r="X174" s="11" t="str">
        <f>IF(A173="","",X173+(M174*'Alt Added Brkdn'!L174))</f>
        <v/>
      </c>
      <c r="Y174" s="6" t="str">
        <f t="shared" si="49"/>
        <v/>
      </c>
      <c r="Z174" s="11" t="str">
        <f>IF(A174="","",Z173+(M174*'Alt Added Brkdn'!L174))</f>
        <v/>
      </c>
      <c r="AA174" s="6" t="str">
        <f t="shared" si="40"/>
        <v/>
      </c>
      <c r="AB174" s="11" t="str">
        <f>IF(A174="","",AB173+(M174*'Alt Added Brkdn'!M174))</f>
        <v/>
      </c>
      <c r="AC174" s="6" t="str">
        <f t="shared" si="41"/>
        <v/>
      </c>
      <c r="AD174" s="11" t="str">
        <f>IF(A174="","",AD173+(M174*'Alt Added Brkdn'!N174))</f>
        <v/>
      </c>
      <c r="AE174" s="6" t="str">
        <f t="shared" si="42"/>
        <v/>
      </c>
      <c r="AF174" s="15" t="str">
        <f t="shared" si="43"/>
        <v/>
      </c>
    </row>
    <row r="175" spans="1:32" x14ac:dyDescent="0.3">
      <c r="A175" t="str">
        <f>'Emission Assumption Summary'!A175</f>
        <v/>
      </c>
      <c r="B175" s="4" t="str">
        <f>IF(A175="","",B174*(1+Assumptions!$B$9))</f>
        <v/>
      </c>
      <c r="C175" s="13" t="str">
        <f>IF(A175="","",C174*(1+Assumptions!$B$19))</f>
        <v/>
      </c>
      <c r="D175" s="11" t="str">
        <f t="shared" si="44"/>
        <v/>
      </c>
      <c r="E175" s="7" t="str">
        <f t="shared" si="34"/>
        <v/>
      </c>
      <c r="F175" s="6" t="str">
        <f t="shared" si="45"/>
        <v/>
      </c>
      <c r="G175" s="11" t="str">
        <f>IF(A175="","",G174*(1+Assumptions!$B$13))</f>
        <v/>
      </c>
      <c r="H175" s="6" t="str">
        <f t="shared" si="46"/>
        <v/>
      </c>
      <c r="I175" s="7" t="str">
        <f t="shared" si="35"/>
        <v/>
      </c>
      <c r="J175" s="11" t="str">
        <f>IF(A175="","",J174*(1+Assumptions!$B$15))</f>
        <v/>
      </c>
      <c r="K175" s="5" t="str">
        <f>IF(A175="","",Assumptions!$B$15)</f>
        <v/>
      </c>
      <c r="L175" s="6" t="str">
        <f t="shared" si="36"/>
        <v/>
      </c>
      <c r="M175" s="14" t="str">
        <f t="shared" si="47"/>
        <v/>
      </c>
      <c r="N175" s="7" t="str">
        <f>IF(A175="","",N174+(M175*'Alt Added Brkdn'!F175))</f>
        <v/>
      </c>
      <c r="O175" s="6" t="str">
        <f t="shared" si="48"/>
        <v/>
      </c>
      <c r="P175" s="7" t="str">
        <f>IF(A175="","",P174+(M175*'Alt Added Brkdn'!G175))</f>
        <v/>
      </c>
      <c r="Q175" s="6" t="str">
        <f t="shared" si="50"/>
        <v/>
      </c>
      <c r="R175" s="7" t="str">
        <f>IF(A175="","",R174+(M175*'Alt Added Brkdn'!H175))</f>
        <v/>
      </c>
      <c r="S175" s="6" t="str">
        <f t="shared" si="37"/>
        <v/>
      </c>
      <c r="T175" s="7" t="str">
        <f>IF(A175="","",T174+(M175*'Alt Added Brkdn'!I175))</f>
        <v/>
      </c>
      <c r="U175" s="6" t="str">
        <f t="shared" si="38"/>
        <v/>
      </c>
      <c r="V175" s="11" t="str">
        <f>IF(A175="","",V174+(M175*'Alt Added Brkdn'!J175))</f>
        <v/>
      </c>
      <c r="W175" s="6" t="str">
        <f t="shared" si="39"/>
        <v/>
      </c>
      <c r="X175" s="11" t="str">
        <f>IF(A174="","",X174+(M175*'Alt Added Brkdn'!L175))</f>
        <v/>
      </c>
      <c r="Y175" s="6" t="str">
        <f t="shared" si="49"/>
        <v/>
      </c>
      <c r="Z175" s="11" t="str">
        <f>IF(A175="","",Z174+(M175*'Alt Added Brkdn'!L175))</f>
        <v/>
      </c>
      <c r="AA175" s="6" t="str">
        <f t="shared" si="40"/>
        <v/>
      </c>
      <c r="AB175" s="11" t="str">
        <f>IF(A175="","",AB174+(M175*'Alt Added Brkdn'!M175))</f>
        <v/>
      </c>
      <c r="AC175" s="6" t="str">
        <f t="shared" si="41"/>
        <v/>
      </c>
      <c r="AD175" s="11" t="str">
        <f>IF(A175="","",AD174+(M175*'Alt Added Brkdn'!N175))</f>
        <v/>
      </c>
      <c r="AE175" s="6" t="str">
        <f t="shared" si="42"/>
        <v/>
      </c>
      <c r="AF175" s="15" t="str">
        <f t="shared" si="43"/>
        <v/>
      </c>
    </row>
    <row r="176" spans="1:32" x14ac:dyDescent="0.3">
      <c r="A176" t="str">
        <f>'Emission Assumption Summary'!A176</f>
        <v/>
      </c>
      <c r="B176" s="4" t="str">
        <f>IF(A176="","",B175*(1+Assumptions!$B$9))</f>
        <v/>
      </c>
      <c r="C176" s="13" t="str">
        <f>IF(A176="","",C175*(1+Assumptions!$B$19))</f>
        <v/>
      </c>
      <c r="D176" s="11" t="str">
        <f t="shared" si="44"/>
        <v/>
      </c>
      <c r="E176" s="7" t="str">
        <f t="shared" si="34"/>
        <v/>
      </c>
      <c r="F176" s="6" t="str">
        <f t="shared" si="45"/>
        <v/>
      </c>
      <c r="G176" s="11" t="str">
        <f>IF(A176="","",G175*(1+Assumptions!$B$13))</f>
        <v/>
      </c>
      <c r="H176" s="6" t="str">
        <f t="shared" si="46"/>
        <v/>
      </c>
      <c r="I176" s="7" t="str">
        <f t="shared" si="35"/>
        <v/>
      </c>
      <c r="J176" s="11" t="str">
        <f>IF(A176="","",J175*(1+Assumptions!$B$15))</f>
        <v/>
      </c>
      <c r="K176" s="5" t="str">
        <f>IF(A176="","",Assumptions!$B$15)</f>
        <v/>
      </c>
      <c r="L176" s="6" t="str">
        <f t="shared" si="36"/>
        <v/>
      </c>
      <c r="M176" s="14" t="str">
        <f t="shared" si="47"/>
        <v/>
      </c>
      <c r="N176" s="7" t="str">
        <f>IF(A176="","",N175+(M176*'Alt Added Brkdn'!F176))</f>
        <v/>
      </c>
      <c r="O176" s="6" t="str">
        <f t="shared" si="48"/>
        <v/>
      </c>
      <c r="P176" s="7" t="str">
        <f>IF(A176="","",P175+(M176*'Alt Added Brkdn'!G176))</f>
        <v/>
      </c>
      <c r="Q176" s="6" t="str">
        <f t="shared" si="50"/>
        <v/>
      </c>
      <c r="R176" s="7" t="str">
        <f>IF(A176="","",R175+(M176*'Alt Added Brkdn'!H176))</f>
        <v/>
      </c>
      <c r="S176" s="6" t="str">
        <f t="shared" si="37"/>
        <v/>
      </c>
      <c r="T176" s="7" t="str">
        <f>IF(A176="","",T175+(M176*'Alt Added Brkdn'!I176))</f>
        <v/>
      </c>
      <c r="U176" s="6" t="str">
        <f t="shared" si="38"/>
        <v/>
      </c>
      <c r="V176" s="11" t="str">
        <f>IF(A176="","",V175+(M176*'Alt Added Brkdn'!J176))</f>
        <v/>
      </c>
      <c r="W176" s="6" t="str">
        <f t="shared" si="39"/>
        <v/>
      </c>
      <c r="X176" s="11" t="str">
        <f>IF(A175="","",X175+(M176*'Alt Added Brkdn'!L176))</f>
        <v/>
      </c>
      <c r="Y176" s="6" t="str">
        <f t="shared" si="49"/>
        <v/>
      </c>
      <c r="Z176" s="11" t="str">
        <f>IF(A176="","",Z175+(M176*'Alt Added Brkdn'!L176))</f>
        <v/>
      </c>
      <c r="AA176" s="6" t="str">
        <f t="shared" si="40"/>
        <v/>
      </c>
      <c r="AB176" s="11" t="str">
        <f>IF(A176="","",AB175+(M176*'Alt Added Brkdn'!M176))</f>
        <v/>
      </c>
      <c r="AC176" s="6" t="str">
        <f t="shared" si="41"/>
        <v/>
      </c>
      <c r="AD176" s="11" t="str">
        <f>IF(A176="","",AD175+(M176*'Alt Added Brkdn'!N176))</f>
        <v/>
      </c>
      <c r="AE176" s="6" t="str">
        <f t="shared" si="42"/>
        <v/>
      </c>
      <c r="AF176" s="15" t="str">
        <f t="shared" si="43"/>
        <v/>
      </c>
    </row>
    <row r="177" spans="1:32" x14ac:dyDescent="0.3">
      <c r="A177" t="str">
        <f>'Emission Assumption Summary'!A177</f>
        <v/>
      </c>
      <c r="B177" s="4" t="str">
        <f>IF(A177="","",B176*(1+Assumptions!$B$9))</f>
        <v/>
      </c>
      <c r="C177" s="13" t="str">
        <f>IF(A177="","",C176*(1+Assumptions!$B$19))</f>
        <v/>
      </c>
      <c r="D177" s="11" t="str">
        <f t="shared" si="44"/>
        <v/>
      </c>
      <c r="E177" s="7" t="str">
        <f t="shared" si="34"/>
        <v/>
      </c>
      <c r="F177" s="6" t="str">
        <f t="shared" si="45"/>
        <v/>
      </c>
      <c r="G177" s="11" t="str">
        <f>IF(A177="","",G176*(1+Assumptions!$B$13))</f>
        <v/>
      </c>
      <c r="H177" s="6" t="str">
        <f t="shared" si="46"/>
        <v/>
      </c>
      <c r="I177" s="7" t="str">
        <f t="shared" si="35"/>
        <v/>
      </c>
      <c r="J177" s="11" t="str">
        <f>IF(A177="","",J176*(1+Assumptions!$B$15))</f>
        <v/>
      </c>
      <c r="K177" s="5" t="str">
        <f>IF(A177="","",Assumptions!$B$15)</f>
        <v/>
      </c>
      <c r="L177" s="6" t="str">
        <f t="shared" si="36"/>
        <v/>
      </c>
      <c r="M177" s="14" t="str">
        <f t="shared" si="47"/>
        <v/>
      </c>
      <c r="N177" s="7" t="str">
        <f>IF(A177="","",N176+(M177*'Alt Added Brkdn'!F177))</f>
        <v/>
      </c>
      <c r="O177" s="6" t="str">
        <f t="shared" si="48"/>
        <v/>
      </c>
      <c r="P177" s="7" t="str">
        <f>IF(A177="","",P176+(M177*'Alt Added Brkdn'!G177))</f>
        <v/>
      </c>
      <c r="Q177" s="6" t="str">
        <f t="shared" si="50"/>
        <v/>
      </c>
      <c r="R177" s="7" t="str">
        <f>IF(A177="","",R176+(M177*'Alt Added Brkdn'!H177))</f>
        <v/>
      </c>
      <c r="S177" s="6" t="str">
        <f t="shared" si="37"/>
        <v/>
      </c>
      <c r="T177" s="7" t="str">
        <f>IF(A177="","",T176+(M177*'Alt Added Brkdn'!I177))</f>
        <v/>
      </c>
      <c r="U177" s="6" t="str">
        <f t="shared" si="38"/>
        <v/>
      </c>
      <c r="V177" s="11" t="str">
        <f>IF(A177="","",V176+(M177*'Alt Added Brkdn'!J177))</f>
        <v/>
      </c>
      <c r="W177" s="6" t="str">
        <f t="shared" si="39"/>
        <v/>
      </c>
      <c r="X177" s="11" t="str">
        <f>IF(A176="","",X176+(M177*'Alt Added Brkdn'!L177))</f>
        <v/>
      </c>
      <c r="Y177" s="6" t="str">
        <f t="shared" si="49"/>
        <v/>
      </c>
      <c r="Z177" s="11" t="str">
        <f>IF(A177="","",Z176+(M177*'Alt Added Brkdn'!L177))</f>
        <v/>
      </c>
      <c r="AA177" s="6" t="str">
        <f t="shared" si="40"/>
        <v/>
      </c>
      <c r="AB177" s="11" t="str">
        <f>IF(A177="","",AB176+(M177*'Alt Added Brkdn'!M177))</f>
        <v/>
      </c>
      <c r="AC177" s="6" t="str">
        <f t="shared" si="41"/>
        <v/>
      </c>
      <c r="AD177" s="11" t="str">
        <f>IF(A177="","",AD176+(M177*'Alt Added Brkdn'!N177))</f>
        <v/>
      </c>
      <c r="AE177" s="6" t="str">
        <f t="shared" si="42"/>
        <v/>
      </c>
      <c r="AF177" s="15" t="str">
        <f t="shared" si="43"/>
        <v/>
      </c>
    </row>
    <row r="178" spans="1:32" x14ac:dyDescent="0.3">
      <c r="A178" t="str">
        <f>'Emission Assumption Summary'!A178</f>
        <v/>
      </c>
      <c r="B178" s="4" t="str">
        <f>IF(A178="","",B177*(1+Assumptions!$B$9))</f>
        <v/>
      </c>
      <c r="C178" s="13" t="str">
        <f>IF(A178="","",C177*(1+Assumptions!$B$19))</f>
        <v/>
      </c>
      <c r="D178" s="11" t="str">
        <f t="shared" si="44"/>
        <v/>
      </c>
      <c r="E178" s="7" t="str">
        <f t="shared" si="34"/>
        <v/>
      </c>
      <c r="F178" s="6" t="str">
        <f t="shared" si="45"/>
        <v/>
      </c>
      <c r="G178" s="11" t="str">
        <f>IF(A178="","",G177*(1+Assumptions!$B$13))</f>
        <v/>
      </c>
      <c r="H178" s="6" t="str">
        <f t="shared" si="46"/>
        <v/>
      </c>
      <c r="I178" s="7" t="str">
        <f t="shared" si="35"/>
        <v/>
      </c>
      <c r="J178" s="11" t="str">
        <f>IF(A178="","",J177*(1+Assumptions!$B$15))</f>
        <v/>
      </c>
      <c r="K178" s="5" t="str">
        <f>IF(A178="","",Assumptions!$B$15)</f>
        <v/>
      </c>
      <c r="L178" s="6" t="str">
        <f t="shared" si="36"/>
        <v/>
      </c>
      <c r="M178" s="14" t="str">
        <f t="shared" si="47"/>
        <v/>
      </c>
      <c r="N178" s="7" t="str">
        <f>IF(A178="","",N177+(M178*'Alt Added Brkdn'!F178))</f>
        <v/>
      </c>
      <c r="O178" s="6" t="str">
        <f t="shared" si="48"/>
        <v/>
      </c>
      <c r="P178" s="7" t="str">
        <f>IF(A178="","",P177+(M178*'Alt Added Brkdn'!G178))</f>
        <v/>
      </c>
      <c r="Q178" s="6" t="str">
        <f t="shared" si="50"/>
        <v/>
      </c>
      <c r="R178" s="7" t="str">
        <f>IF(A178="","",R177+(M178*'Alt Added Brkdn'!H178))</f>
        <v/>
      </c>
      <c r="S178" s="6" t="str">
        <f t="shared" si="37"/>
        <v/>
      </c>
      <c r="T178" s="7" t="str">
        <f>IF(A178="","",T177+(M178*'Alt Added Brkdn'!I178))</f>
        <v/>
      </c>
      <c r="U178" s="6" t="str">
        <f t="shared" si="38"/>
        <v/>
      </c>
      <c r="V178" s="11" t="str">
        <f>IF(A178="","",V177+(M178*'Alt Added Brkdn'!J178))</f>
        <v/>
      </c>
      <c r="W178" s="6" t="str">
        <f t="shared" si="39"/>
        <v/>
      </c>
      <c r="X178" s="11" t="str">
        <f>IF(A177="","",X177+(M178*'Alt Added Brkdn'!L178))</f>
        <v/>
      </c>
      <c r="Y178" s="6" t="str">
        <f t="shared" si="49"/>
        <v/>
      </c>
      <c r="Z178" s="11" t="str">
        <f>IF(A178="","",Z177+(M178*'Alt Added Brkdn'!L178))</f>
        <v/>
      </c>
      <c r="AA178" s="6" t="str">
        <f t="shared" si="40"/>
        <v/>
      </c>
      <c r="AB178" s="11" t="str">
        <f>IF(A178="","",AB177+(M178*'Alt Added Brkdn'!M178))</f>
        <v/>
      </c>
      <c r="AC178" s="6" t="str">
        <f t="shared" si="41"/>
        <v/>
      </c>
      <c r="AD178" s="11" t="str">
        <f>IF(A178="","",AD177+(M178*'Alt Added Brkdn'!N178))</f>
        <v/>
      </c>
      <c r="AE178" s="6" t="str">
        <f t="shared" si="42"/>
        <v/>
      </c>
      <c r="AF178" s="15" t="str">
        <f t="shared" si="43"/>
        <v/>
      </c>
    </row>
    <row r="179" spans="1:32" x14ac:dyDescent="0.3">
      <c r="A179" t="str">
        <f>'Emission Assumption Summary'!A179</f>
        <v/>
      </c>
      <c r="B179" s="4" t="str">
        <f>IF(A179="","",B178*(1+Assumptions!$B$9))</f>
        <v/>
      </c>
      <c r="C179" s="13" t="str">
        <f>IF(A179="","",C178*(1+Assumptions!$B$19))</f>
        <v/>
      </c>
      <c r="D179" s="11" t="str">
        <f t="shared" si="44"/>
        <v/>
      </c>
      <c r="E179" s="7" t="str">
        <f t="shared" si="34"/>
        <v/>
      </c>
      <c r="F179" s="6" t="str">
        <f t="shared" si="45"/>
        <v/>
      </c>
      <c r="G179" s="11" t="str">
        <f>IF(A179="","",G178*(1+Assumptions!$B$13))</f>
        <v/>
      </c>
      <c r="H179" s="6" t="str">
        <f t="shared" si="46"/>
        <v/>
      </c>
      <c r="I179" s="7" t="str">
        <f t="shared" si="35"/>
        <v/>
      </c>
      <c r="J179" s="11" t="str">
        <f>IF(A179="","",J178*(1+Assumptions!$B$15))</f>
        <v/>
      </c>
      <c r="K179" s="5" t="str">
        <f>IF(A179="","",Assumptions!$B$15)</f>
        <v/>
      </c>
      <c r="L179" s="6" t="str">
        <f t="shared" si="36"/>
        <v/>
      </c>
      <c r="M179" s="14" t="str">
        <f t="shared" si="47"/>
        <v/>
      </c>
      <c r="N179" s="7" t="str">
        <f>IF(A179="","",N178+(M179*'Alt Added Brkdn'!F179))</f>
        <v/>
      </c>
      <c r="O179" s="6" t="str">
        <f t="shared" si="48"/>
        <v/>
      </c>
      <c r="P179" s="7" t="str">
        <f>IF(A179="","",P178+(M179*'Alt Added Brkdn'!G179))</f>
        <v/>
      </c>
      <c r="Q179" s="6" t="str">
        <f t="shared" si="50"/>
        <v/>
      </c>
      <c r="R179" s="7" t="str">
        <f>IF(A179="","",R178+(M179*'Alt Added Brkdn'!H179))</f>
        <v/>
      </c>
      <c r="S179" s="6" t="str">
        <f t="shared" si="37"/>
        <v/>
      </c>
      <c r="T179" s="7" t="str">
        <f>IF(A179="","",T178+(M179*'Alt Added Brkdn'!I179))</f>
        <v/>
      </c>
      <c r="U179" s="6" t="str">
        <f t="shared" si="38"/>
        <v/>
      </c>
      <c r="V179" s="11" t="str">
        <f>IF(A179="","",V178+(M179*'Alt Added Brkdn'!J179))</f>
        <v/>
      </c>
      <c r="W179" s="6" t="str">
        <f t="shared" si="39"/>
        <v/>
      </c>
      <c r="X179" s="11" t="str">
        <f>IF(A178="","",X178+(M179*'Alt Added Brkdn'!L179))</f>
        <v/>
      </c>
      <c r="Y179" s="6" t="str">
        <f t="shared" si="49"/>
        <v/>
      </c>
      <c r="Z179" s="11" t="str">
        <f>IF(A179="","",Z178+(M179*'Alt Added Brkdn'!L179))</f>
        <v/>
      </c>
      <c r="AA179" s="6" t="str">
        <f t="shared" si="40"/>
        <v/>
      </c>
      <c r="AB179" s="11" t="str">
        <f>IF(A179="","",AB178+(M179*'Alt Added Brkdn'!M179))</f>
        <v/>
      </c>
      <c r="AC179" s="6" t="str">
        <f t="shared" si="41"/>
        <v/>
      </c>
      <c r="AD179" s="11" t="str">
        <f>IF(A179="","",AD178+(M179*'Alt Added Brkdn'!N179))</f>
        <v/>
      </c>
      <c r="AE179" s="6" t="str">
        <f t="shared" si="42"/>
        <v/>
      </c>
      <c r="AF179" s="15" t="str">
        <f t="shared" si="43"/>
        <v/>
      </c>
    </row>
    <row r="180" spans="1:32" x14ac:dyDescent="0.3">
      <c r="A180" t="str">
        <f>'Emission Assumption Summary'!A180</f>
        <v/>
      </c>
      <c r="B180" s="4" t="str">
        <f>IF(A180="","",B179*(1+Assumptions!$B$9))</f>
        <v/>
      </c>
      <c r="C180" s="13" t="str">
        <f>IF(A180="","",C179*(1+Assumptions!$B$19))</f>
        <v/>
      </c>
      <c r="D180" s="11" t="str">
        <f t="shared" si="44"/>
        <v/>
      </c>
      <c r="E180" s="7" t="str">
        <f t="shared" si="34"/>
        <v/>
      </c>
      <c r="F180" s="6" t="str">
        <f t="shared" si="45"/>
        <v/>
      </c>
      <c r="G180" s="11" t="str">
        <f>IF(A180="","",G179*(1+Assumptions!$B$13))</f>
        <v/>
      </c>
      <c r="H180" s="6" t="str">
        <f t="shared" si="46"/>
        <v/>
      </c>
      <c r="I180" s="7" t="str">
        <f t="shared" si="35"/>
        <v/>
      </c>
      <c r="J180" s="11" t="str">
        <f>IF(A180="","",J179*(1+Assumptions!$B$15))</f>
        <v/>
      </c>
      <c r="K180" s="5" t="str">
        <f>IF(A180="","",Assumptions!$B$15)</f>
        <v/>
      </c>
      <c r="L180" s="6" t="str">
        <f t="shared" si="36"/>
        <v/>
      </c>
      <c r="M180" s="14" t="str">
        <f t="shared" si="47"/>
        <v/>
      </c>
      <c r="N180" s="7" t="str">
        <f>IF(A180="","",N179+(M180*'Alt Added Brkdn'!F180))</f>
        <v/>
      </c>
      <c r="O180" s="6" t="str">
        <f t="shared" si="48"/>
        <v/>
      </c>
      <c r="P180" s="7" t="str">
        <f>IF(A180="","",P179+(M180*'Alt Added Brkdn'!G180))</f>
        <v/>
      </c>
      <c r="Q180" s="6" t="str">
        <f t="shared" si="50"/>
        <v/>
      </c>
      <c r="R180" s="7" t="str">
        <f>IF(A180="","",R179+(M180*'Alt Added Brkdn'!H180))</f>
        <v/>
      </c>
      <c r="S180" s="6" t="str">
        <f t="shared" si="37"/>
        <v/>
      </c>
      <c r="T180" s="7" t="str">
        <f>IF(A180="","",T179+(M180*'Alt Added Brkdn'!I180))</f>
        <v/>
      </c>
      <c r="U180" s="6" t="str">
        <f t="shared" si="38"/>
        <v/>
      </c>
      <c r="V180" s="11" t="str">
        <f>IF(A180="","",V179+(M180*'Alt Added Brkdn'!J180))</f>
        <v/>
      </c>
      <c r="W180" s="6" t="str">
        <f t="shared" si="39"/>
        <v/>
      </c>
      <c r="X180" s="11" t="str">
        <f>IF(A179="","",X179+(M180*'Alt Added Brkdn'!L180))</f>
        <v/>
      </c>
      <c r="Y180" s="6" t="str">
        <f t="shared" si="49"/>
        <v/>
      </c>
      <c r="Z180" s="11" t="str">
        <f>IF(A180="","",Z179+(M180*'Alt Added Brkdn'!L180))</f>
        <v/>
      </c>
      <c r="AA180" s="6" t="str">
        <f t="shared" si="40"/>
        <v/>
      </c>
      <c r="AB180" s="11" t="str">
        <f>IF(A180="","",AB179+(M180*'Alt Added Brkdn'!M180))</f>
        <v/>
      </c>
      <c r="AC180" s="6" t="str">
        <f t="shared" si="41"/>
        <v/>
      </c>
      <c r="AD180" s="11" t="str">
        <f>IF(A180="","",AD179+(M180*'Alt Added Brkdn'!N180))</f>
        <v/>
      </c>
      <c r="AE180" s="6" t="str">
        <f t="shared" si="42"/>
        <v/>
      </c>
      <c r="AF180" s="15" t="str">
        <f t="shared" si="43"/>
        <v/>
      </c>
    </row>
    <row r="181" spans="1:32" x14ac:dyDescent="0.3">
      <c r="A181" t="str">
        <f>'Emission Assumption Summary'!A181</f>
        <v/>
      </c>
      <c r="B181" s="4" t="str">
        <f>IF(A181="","",B180*(1+Assumptions!$B$9))</f>
        <v/>
      </c>
      <c r="C181" s="13" t="str">
        <f>IF(A181="","",C180*(1+Assumptions!$B$19))</f>
        <v/>
      </c>
      <c r="D181" s="11" t="str">
        <f t="shared" si="44"/>
        <v/>
      </c>
      <c r="E181" s="7" t="str">
        <f t="shared" si="34"/>
        <v/>
      </c>
      <c r="F181" s="6" t="str">
        <f t="shared" si="45"/>
        <v/>
      </c>
      <c r="G181" s="11" t="str">
        <f>IF(A181="","",G180*(1+Assumptions!$B$13))</f>
        <v/>
      </c>
      <c r="H181" s="6" t="str">
        <f t="shared" si="46"/>
        <v/>
      </c>
      <c r="I181" s="7" t="str">
        <f t="shared" si="35"/>
        <v/>
      </c>
      <c r="J181" s="11" t="str">
        <f>IF(A181="","",J180*(1+Assumptions!$B$15))</f>
        <v/>
      </c>
      <c r="K181" s="5" t="str">
        <f>IF(A181="","",Assumptions!$B$15)</f>
        <v/>
      </c>
      <c r="L181" s="6" t="str">
        <f t="shared" si="36"/>
        <v/>
      </c>
      <c r="M181" s="14" t="str">
        <f t="shared" si="47"/>
        <v/>
      </c>
      <c r="N181" s="7" t="str">
        <f>IF(A181="","",N180+(M181*'Alt Added Brkdn'!F181))</f>
        <v/>
      </c>
      <c r="O181" s="6" t="str">
        <f t="shared" si="48"/>
        <v/>
      </c>
      <c r="P181" s="7" t="str">
        <f>IF(A181="","",P180+(M181*'Alt Added Brkdn'!G181))</f>
        <v/>
      </c>
      <c r="Q181" s="6" t="str">
        <f t="shared" si="50"/>
        <v/>
      </c>
      <c r="R181" s="7" t="str">
        <f>IF(A181="","",R180+(M181*'Alt Added Brkdn'!H181))</f>
        <v/>
      </c>
      <c r="S181" s="6" t="str">
        <f t="shared" si="37"/>
        <v/>
      </c>
      <c r="T181" s="7" t="str">
        <f>IF(A181="","",T180+(M181*'Alt Added Brkdn'!I181))</f>
        <v/>
      </c>
      <c r="U181" s="6" t="str">
        <f t="shared" si="38"/>
        <v/>
      </c>
      <c r="V181" s="11" t="str">
        <f>IF(A181="","",V180+(M181*'Alt Added Brkdn'!J181))</f>
        <v/>
      </c>
      <c r="W181" s="6" t="str">
        <f t="shared" si="39"/>
        <v/>
      </c>
      <c r="X181" s="11" t="str">
        <f>IF(A180="","",X180+(M181*'Alt Added Brkdn'!L181))</f>
        <v/>
      </c>
      <c r="Y181" s="6" t="str">
        <f t="shared" si="49"/>
        <v/>
      </c>
      <c r="Z181" s="11" t="str">
        <f>IF(A181="","",Z180+(M181*'Alt Added Brkdn'!L181))</f>
        <v/>
      </c>
      <c r="AA181" s="6" t="str">
        <f t="shared" si="40"/>
        <v/>
      </c>
      <c r="AB181" s="11" t="str">
        <f>IF(A181="","",AB180+(M181*'Alt Added Brkdn'!M181))</f>
        <v/>
      </c>
      <c r="AC181" s="6" t="str">
        <f t="shared" si="41"/>
        <v/>
      </c>
      <c r="AD181" s="11" t="str">
        <f>IF(A181="","",AD180+(M181*'Alt Added Brkdn'!N181))</f>
        <v/>
      </c>
      <c r="AE181" s="6" t="str">
        <f t="shared" si="42"/>
        <v/>
      </c>
      <c r="AF181" s="15" t="str">
        <f t="shared" si="43"/>
        <v/>
      </c>
    </row>
    <row r="182" spans="1:32" x14ac:dyDescent="0.3">
      <c r="A182" t="str">
        <f>'Emission Assumption Summary'!A182</f>
        <v/>
      </c>
      <c r="B182" s="4" t="str">
        <f>IF(A182="","",B181*(1+Assumptions!$B$9))</f>
        <v/>
      </c>
      <c r="C182" s="13" t="str">
        <f>IF(A182="","",C181*(1+Assumptions!$B$19))</f>
        <v/>
      </c>
      <c r="D182" s="11" t="str">
        <f t="shared" si="44"/>
        <v/>
      </c>
      <c r="E182" s="7" t="str">
        <f t="shared" si="34"/>
        <v/>
      </c>
      <c r="F182" s="6" t="str">
        <f t="shared" si="45"/>
        <v/>
      </c>
      <c r="G182" s="11" t="str">
        <f>IF(A182="","",G181*(1+Assumptions!$B$13))</f>
        <v/>
      </c>
      <c r="H182" s="6" t="str">
        <f t="shared" si="46"/>
        <v/>
      </c>
      <c r="I182" s="7" t="str">
        <f t="shared" si="35"/>
        <v/>
      </c>
      <c r="J182" s="11" t="str">
        <f>IF(A182="","",J181*(1+Assumptions!$B$15))</f>
        <v/>
      </c>
      <c r="K182" s="5" t="str">
        <f>IF(A182="","",Assumptions!$B$15)</f>
        <v/>
      </c>
      <c r="L182" s="6" t="str">
        <f t="shared" si="36"/>
        <v/>
      </c>
      <c r="M182" s="14" t="str">
        <f t="shared" si="47"/>
        <v/>
      </c>
      <c r="N182" s="7" t="str">
        <f>IF(A182="","",N181+(M182*'Alt Added Brkdn'!F182))</f>
        <v/>
      </c>
      <c r="O182" s="6" t="str">
        <f t="shared" si="48"/>
        <v/>
      </c>
      <c r="P182" s="7" t="str">
        <f>IF(A182="","",P181+(M182*'Alt Added Brkdn'!G182))</f>
        <v/>
      </c>
      <c r="Q182" s="6" t="str">
        <f t="shared" si="50"/>
        <v/>
      </c>
      <c r="R182" s="7" t="str">
        <f>IF(A182="","",R181+(M182*'Alt Added Brkdn'!H182))</f>
        <v/>
      </c>
      <c r="S182" s="6" t="str">
        <f t="shared" si="37"/>
        <v/>
      </c>
      <c r="T182" s="7" t="str">
        <f>IF(A182="","",T181+(M182*'Alt Added Brkdn'!I182))</f>
        <v/>
      </c>
      <c r="U182" s="6" t="str">
        <f t="shared" si="38"/>
        <v/>
      </c>
      <c r="V182" s="11" t="str">
        <f>IF(A182="","",V181+(M182*'Alt Added Brkdn'!J182))</f>
        <v/>
      </c>
      <c r="W182" s="6" t="str">
        <f t="shared" si="39"/>
        <v/>
      </c>
      <c r="X182" s="11" t="str">
        <f>IF(A181="","",X181+(M182*'Alt Added Brkdn'!L182))</f>
        <v/>
      </c>
      <c r="Y182" s="6" t="str">
        <f t="shared" si="49"/>
        <v/>
      </c>
      <c r="Z182" s="11" t="str">
        <f>IF(A182="","",Z181+(M182*'Alt Added Brkdn'!L182))</f>
        <v/>
      </c>
      <c r="AA182" s="6" t="str">
        <f t="shared" si="40"/>
        <v/>
      </c>
      <c r="AB182" s="11" t="str">
        <f>IF(A182="","",AB181+(M182*'Alt Added Brkdn'!M182))</f>
        <v/>
      </c>
      <c r="AC182" s="6" t="str">
        <f t="shared" si="41"/>
        <v/>
      </c>
      <c r="AD182" s="11" t="str">
        <f>IF(A182="","",AD181+(M182*'Alt Added Brkdn'!N182))</f>
        <v/>
      </c>
      <c r="AE182" s="6" t="str">
        <f t="shared" si="42"/>
        <v/>
      </c>
      <c r="AF182" s="15" t="str">
        <f t="shared" si="43"/>
        <v/>
      </c>
    </row>
    <row r="183" spans="1:32" x14ac:dyDescent="0.3">
      <c r="A183" t="str">
        <f>'Emission Assumption Summary'!A183</f>
        <v/>
      </c>
      <c r="B183" s="4" t="str">
        <f>IF(A183="","",B182*(1+Assumptions!$B$9))</f>
        <v/>
      </c>
      <c r="C183" s="13" t="str">
        <f>IF(A183="","",C182*(1+Assumptions!$B$19))</f>
        <v/>
      </c>
      <c r="D183" s="11" t="str">
        <f t="shared" si="44"/>
        <v/>
      </c>
      <c r="E183" s="7" t="str">
        <f t="shared" si="34"/>
        <v/>
      </c>
      <c r="F183" s="6" t="str">
        <f t="shared" si="45"/>
        <v/>
      </c>
      <c r="G183" s="11" t="str">
        <f>IF(A183="","",G182*(1+Assumptions!$B$13))</f>
        <v/>
      </c>
      <c r="H183" s="6" t="str">
        <f t="shared" si="46"/>
        <v/>
      </c>
      <c r="I183" s="7" t="str">
        <f t="shared" si="35"/>
        <v/>
      </c>
      <c r="J183" s="11" t="str">
        <f>IF(A183="","",J182*(1+Assumptions!$B$15))</f>
        <v/>
      </c>
      <c r="K183" s="5" t="str">
        <f>IF(A183="","",Assumptions!$B$15)</f>
        <v/>
      </c>
      <c r="L183" s="6" t="str">
        <f t="shared" si="36"/>
        <v/>
      </c>
      <c r="M183" s="14" t="str">
        <f t="shared" si="47"/>
        <v/>
      </c>
      <c r="N183" s="7" t="str">
        <f>IF(A183="","",N182+(M183*'Alt Added Brkdn'!F183))</f>
        <v/>
      </c>
      <c r="O183" s="6" t="str">
        <f t="shared" si="48"/>
        <v/>
      </c>
      <c r="P183" s="7" t="str">
        <f>IF(A183="","",P182+(M183*'Alt Added Brkdn'!G183))</f>
        <v/>
      </c>
      <c r="Q183" s="6" t="str">
        <f t="shared" si="50"/>
        <v/>
      </c>
      <c r="R183" s="7" t="str">
        <f>IF(A183="","",R182+(M183*'Alt Added Brkdn'!H183))</f>
        <v/>
      </c>
      <c r="S183" s="6" t="str">
        <f t="shared" si="37"/>
        <v/>
      </c>
      <c r="T183" s="7" t="str">
        <f>IF(A183="","",T182+(M183*'Alt Added Brkdn'!I183))</f>
        <v/>
      </c>
      <c r="U183" s="6" t="str">
        <f t="shared" si="38"/>
        <v/>
      </c>
      <c r="V183" s="11" t="str">
        <f>IF(A183="","",V182+(M183*'Alt Added Brkdn'!J183))</f>
        <v/>
      </c>
      <c r="W183" s="6" t="str">
        <f t="shared" si="39"/>
        <v/>
      </c>
      <c r="X183" s="11" t="str">
        <f>IF(A182="","",X182+(M183*'Alt Added Brkdn'!L183))</f>
        <v/>
      </c>
      <c r="Y183" s="6" t="str">
        <f t="shared" si="49"/>
        <v/>
      </c>
      <c r="Z183" s="11" t="str">
        <f>IF(A183="","",Z182+(M183*'Alt Added Brkdn'!L183))</f>
        <v/>
      </c>
      <c r="AA183" s="6" t="str">
        <f t="shared" si="40"/>
        <v/>
      </c>
      <c r="AB183" s="11" t="str">
        <f>IF(A183="","",AB182+(M183*'Alt Added Brkdn'!M183))</f>
        <v/>
      </c>
      <c r="AC183" s="6" t="str">
        <f t="shared" si="41"/>
        <v/>
      </c>
      <c r="AD183" s="11" t="str">
        <f>IF(A183="","",AD182+(M183*'Alt Added Brkdn'!N183))</f>
        <v/>
      </c>
      <c r="AE183" s="6" t="str">
        <f t="shared" si="42"/>
        <v/>
      </c>
      <c r="AF183" s="15" t="str">
        <f t="shared" si="43"/>
        <v/>
      </c>
    </row>
    <row r="184" spans="1:32" x14ac:dyDescent="0.3">
      <c r="A184" t="str">
        <f>'Emission Assumption Summary'!A184</f>
        <v/>
      </c>
      <c r="B184" s="4" t="str">
        <f>IF(A184="","",B183*(1+Assumptions!$B$9))</f>
        <v/>
      </c>
      <c r="C184" s="13" t="str">
        <f>IF(A184="","",C183*(1+Assumptions!$B$19))</f>
        <v/>
      </c>
      <c r="D184" s="11" t="str">
        <f t="shared" si="44"/>
        <v/>
      </c>
      <c r="E184" s="7" t="str">
        <f t="shared" si="34"/>
        <v/>
      </c>
      <c r="F184" s="6" t="str">
        <f t="shared" si="45"/>
        <v/>
      </c>
      <c r="G184" s="11" t="str">
        <f>IF(A184="","",G183*(1+Assumptions!$B$13))</f>
        <v/>
      </c>
      <c r="H184" s="6" t="str">
        <f t="shared" si="46"/>
        <v/>
      </c>
      <c r="I184" s="7" t="str">
        <f t="shared" si="35"/>
        <v/>
      </c>
      <c r="J184" s="11" t="str">
        <f>IF(A184="","",J183*(1+Assumptions!$B$15))</f>
        <v/>
      </c>
      <c r="K184" s="5" t="str">
        <f>IF(A184="","",Assumptions!$B$15)</f>
        <v/>
      </c>
      <c r="L184" s="6" t="str">
        <f t="shared" si="36"/>
        <v/>
      </c>
      <c r="M184" s="14" t="str">
        <f t="shared" si="47"/>
        <v/>
      </c>
      <c r="N184" s="7" t="str">
        <f>IF(A184="","",N183+(M184*'Alt Added Brkdn'!F184))</f>
        <v/>
      </c>
      <c r="O184" s="6" t="str">
        <f t="shared" si="48"/>
        <v/>
      </c>
      <c r="P184" s="7" t="str">
        <f>IF(A184="","",P183+(M184*'Alt Added Brkdn'!G184))</f>
        <v/>
      </c>
      <c r="Q184" s="6" t="str">
        <f t="shared" si="50"/>
        <v/>
      </c>
      <c r="R184" s="7" t="str">
        <f>IF(A184="","",R183+(M184*'Alt Added Brkdn'!H184))</f>
        <v/>
      </c>
      <c r="S184" s="6" t="str">
        <f t="shared" si="37"/>
        <v/>
      </c>
      <c r="T184" s="7" t="str">
        <f>IF(A184="","",T183+(M184*'Alt Added Brkdn'!I184))</f>
        <v/>
      </c>
      <c r="U184" s="6" t="str">
        <f t="shared" si="38"/>
        <v/>
      </c>
      <c r="V184" s="11" t="str">
        <f>IF(A184="","",V183+(M184*'Alt Added Brkdn'!J184))</f>
        <v/>
      </c>
      <c r="W184" s="6" t="str">
        <f t="shared" si="39"/>
        <v/>
      </c>
      <c r="X184" s="11" t="str">
        <f>IF(A183="","",X183+(M184*'Alt Added Brkdn'!L184))</f>
        <v/>
      </c>
      <c r="Y184" s="6" t="str">
        <f t="shared" si="49"/>
        <v/>
      </c>
      <c r="Z184" s="11" t="str">
        <f>IF(A184="","",Z183+(M184*'Alt Added Brkdn'!L184))</f>
        <v/>
      </c>
      <c r="AA184" s="6" t="str">
        <f t="shared" si="40"/>
        <v/>
      </c>
      <c r="AB184" s="11" t="str">
        <f>IF(A184="","",AB183+(M184*'Alt Added Brkdn'!M184))</f>
        <v/>
      </c>
      <c r="AC184" s="6" t="str">
        <f t="shared" si="41"/>
        <v/>
      </c>
      <c r="AD184" s="11" t="str">
        <f>IF(A184="","",AD183+(M184*'Alt Added Brkdn'!N184))</f>
        <v/>
      </c>
      <c r="AE184" s="6" t="str">
        <f t="shared" si="42"/>
        <v/>
      </c>
      <c r="AF184" s="15" t="str">
        <f t="shared" si="43"/>
        <v/>
      </c>
    </row>
    <row r="185" spans="1:32" x14ac:dyDescent="0.3">
      <c r="A185" t="str">
        <f>'Emission Assumption Summary'!A185</f>
        <v/>
      </c>
      <c r="B185" s="4" t="str">
        <f>IF(A185="","",B184*(1+Assumptions!$B$9))</f>
        <v/>
      </c>
      <c r="C185" s="13" t="str">
        <f>IF(A185="","",C184*(1+Assumptions!$B$19))</f>
        <v/>
      </c>
      <c r="D185" s="11" t="str">
        <f t="shared" si="44"/>
        <v/>
      </c>
      <c r="E185" s="7" t="str">
        <f t="shared" si="34"/>
        <v/>
      </c>
      <c r="F185" s="6" t="str">
        <f t="shared" si="45"/>
        <v/>
      </c>
      <c r="G185" s="11" t="str">
        <f>IF(A185="","",G184*(1+Assumptions!$B$13))</f>
        <v/>
      </c>
      <c r="H185" s="6" t="str">
        <f t="shared" si="46"/>
        <v/>
      </c>
      <c r="I185" s="7" t="str">
        <f t="shared" si="35"/>
        <v/>
      </c>
      <c r="J185" s="11" t="str">
        <f>IF(A185="","",J184*(1+Assumptions!$B$15))</f>
        <v/>
      </c>
      <c r="K185" s="5" t="str">
        <f>IF(A185="","",Assumptions!$B$15)</f>
        <v/>
      </c>
      <c r="L185" s="6" t="str">
        <f t="shared" si="36"/>
        <v/>
      </c>
      <c r="M185" s="14" t="str">
        <f t="shared" si="47"/>
        <v/>
      </c>
      <c r="N185" s="7" t="str">
        <f>IF(A185="","",N184+(M185*'Alt Added Brkdn'!F185))</f>
        <v/>
      </c>
      <c r="O185" s="6" t="str">
        <f t="shared" si="48"/>
        <v/>
      </c>
      <c r="P185" s="7" t="str">
        <f>IF(A185="","",P184+(M185*'Alt Added Brkdn'!G185))</f>
        <v/>
      </c>
      <c r="Q185" s="6" t="str">
        <f t="shared" si="50"/>
        <v/>
      </c>
      <c r="R185" s="7" t="str">
        <f>IF(A185="","",R184+(M185*'Alt Added Brkdn'!H185))</f>
        <v/>
      </c>
      <c r="S185" s="6" t="str">
        <f t="shared" si="37"/>
        <v/>
      </c>
      <c r="T185" s="7" t="str">
        <f>IF(A185="","",T184+(M185*'Alt Added Brkdn'!I185))</f>
        <v/>
      </c>
      <c r="U185" s="6" t="str">
        <f t="shared" si="38"/>
        <v/>
      </c>
      <c r="V185" s="11" t="str">
        <f>IF(A185="","",V184+(M185*'Alt Added Brkdn'!J185))</f>
        <v/>
      </c>
      <c r="W185" s="6" t="str">
        <f t="shared" si="39"/>
        <v/>
      </c>
      <c r="X185" s="11" t="str">
        <f>IF(A184="","",X184+(M185*'Alt Added Brkdn'!L185))</f>
        <v/>
      </c>
      <c r="Y185" s="6" t="str">
        <f t="shared" si="49"/>
        <v/>
      </c>
      <c r="Z185" s="11" t="str">
        <f>IF(A185="","",Z184+(M185*'Alt Added Brkdn'!L185))</f>
        <v/>
      </c>
      <c r="AA185" s="6" t="str">
        <f t="shared" si="40"/>
        <v/>
      </c>
      <c r="AB185" s="11" t="str">
        <f>IF(A185="","",AB184+(M185*'Alt Added Brkdn'!M185))</f>
        <v/>
      </c>
      <c r="AC185" s="6" t="str">
        <f t="shared" si="41"/>
        <v/>
      </c>
      <c r="AD185" s="11" t="str">
        <f>IF(A185="","",AD184+(M185*'Alt Added Brkdn'!N185))</f>
        <v/>
      </c>
      <c r="AE185" s="6" t="str">
        <f t="shared" si="42"/>
        <v/>
      </c>
      <c r="AF185" s="15" t="str">
        <f t="shared" si="43"/>
        <v/>
      </c>
    </row>
    <row r="186" spans="1:32" x14ac:dyDescent="0.3">
      <c r="A186" t="str">
        <f>'Emission Assumption Summary'!A186</f>
        <v/>
      </c>
      <c r="B186" s="4" t="str">
        <f>IF(A186="","",B185*(1+Assumptions!$B$9))</f>
        <v/>
      </c>
      <c r="C186" s="13" t="str">
        <f>IF(A186="","",C185*(1+Assumptions!$B$19))</f>
        <v/>
      </c>
      <c r="D186" s="11" t="str">
        <f t="shared" si="44"/>
        <v/>
      </c>
      <c r="E186" s="7" t="str">
        <f t="shared" si="34"/>
        <v/>
      </c>
      <c r="F186" s="6" t="str">
        <f t="shared" si="45"/>
        <v/>
      </c>
      <c r="G186" s="11" t="str">
        <f>IF(A186="","",G185*(1+Assumptions!$B$13))</f>
        <v/>
      </c>
      <c r="H186" s="6" t="str">
        <f t="shared" si="46"/>
        <v/>
      </c>
      <c r="I186" s="7" t="str">
        <f t="shared" si="35"/>
        <v/>
      </c>
      <c r="J186" s="11" t="str">
        <f>IF(A186="","",J185*(1+Assumptions!$B$15))</f>
        <v/>
      </c>
      <c r="K186" s="5" t="str">
        <f>IF(A186="","",Assumptions!$B$15)</f>
        <v/>
      </c>
      <c r="L186" s="6" t="str">
        <f t="shared" si="36"/>
        <v/>
      </c>
      <c r="M186" s="14" t="str">
        <f t="shared" si="47"/>
        <v/>
      </c>
      <c r="N186" s="7" t="str">
        <f>IF(A186="","",N185+(M186*'Alt Added Brkdn'!F186))</f>
        <v/>
      </c>
      <c r="O186" s="6" t="str">
        <f t="shared" si="48"/>
        <v/>
      </c>
      <c r="P186" s="7" t="str">
        <f>IF(A186="","",P185+(M186*'Alt Added Brkdn'!G186))</f>
        <v/>
      </c>
      <c r="Q186" s="6" t="str">
        <f t="shared" si="50"/>
        <v/>
      </c>
      <c r="R186" s="7" t="str">
        <f>IF(A186="","",R185+(M186*'Alt Added Brkdn'!H186))</f>
        <v/>
      </c>
      <c r="S186" s="6" t="str">
        <f t="shared" si="37"/>
        <v/>
      </c>
      <c r="T186" s="7" t="str">
        <f>IF(A186="","",T185+(M186*'Alt Added Brkdn'!I186))</f>
        <v/>
      </c>
      <c r="U186" s="6" t="str">
        <f t="shared" si="38"/>
        <v/>
      </c>
      <c r="V186" s="11" t="str">
        <f>IF(A186="","",V185+(M186*'Alt Added Brkdn'!J186))</f>
        <v/>
      </c>
      <c r="W186" s="6" t="str">
        <f t="shared" si="39"/>
        <v/>
      </c>
      <c r="X186" s="11" t="str">
        <f>IF(A185="","",X185+(M186*'Alt Added Brkdn'!L186))</f>
        <v/>
      </c>
      <c r="Y186" s="6" t="str">
        <f t="shared" si="49"/>
        <v/>
      </c>
      <c r="Z186" s="11" t="str">
        <f>IF(A186="","",Z185+(M186*'Alt Added Brkdn'!L186))</f>
        <v/>
      </c>
      <c r="AA186" s="6" t="str">
        <f t="shared" si="40"/>
        <v/>
      </c>
      <c r="AB186" s="11" t="str">
        <f>IF(A186="","",AB185+(M186*'Alt Added Brkdn'!M186))</f>
        <v/>
      </c>
      <c r="AC186" s="6" t="str">
        <f t="shared" si="41"/>
        <v/>
      </c>
      <c r="AD186" s="11" t="str">
        <f>IF(A186="","",AD185+(M186*'Alt Added Brkdn'!N186))</f>
        <v/>
      </c>
      <c r="AE186" s="6" t="str">
        <f t="shared" si="42"/>
        <v/>
      </c>
      <c r="AF186" s="15" t="str">
        <f t="shared" si="43"/>
        <v/>
      </c>
    </row>
    <row r="187" spans="1:32" x14ac:dyDescent="0.3">
      <c r="A187" t="str">
        <f>'Emission Assumption Summary'!A187</f>
        <v/>
      </c>
      <c r="B187" s="4" t="str">
        <f>IF(A187="","",B186*(1+Assumptions!$B$9))</f>
        <v/>
      </c>
      <c r="C187" s="13" t="str">
        <f>IF(A187="","",C186*(1+Assumptions!$B$19))</f>
        <v/>
      </c>
      <c r="D187" s="11" t="str">
        <f t="shared" si="44"/>
        <v/>
      </c>
      <c r="E187" s="7" t="str">
        <f t="shared" si="34"/>
        <v/>
      </c>
      <c r="F187" s="6" t="str">
        <f t="shared" si="45"/>
        <v/>
      </c>
      <c r="G187" s="11" t="str">
        <f>IF(A187="","",G186*(1+Assumptions!$B$13))</f>
        <v/>
      </c>
      <c r="H187" s="6" t="str">
        <f t="shared" si="46"/>
        <v/>
      </c>
      <c r="I187" s="7" t="str">
        <f t="shared" si="35"/>
        <v/>
      </c>
      <c r="J187" s="11" t="str">
        <f>IF(A187="","",J186*(1+Assumptions!$B$15))</f>
        <v/>
      </c>
      <c r="K187" s="5" t="str">
        <f>IF(A187="","",Assumptions!$B$15)</f>
        <v/>
      </c>
      <c r="L187" s="6" t="str">
        <f t="shared" si="36"/>
        <v/>
      </c>
      <c r="M187" s="14" t="str">
        <f t="shared" si="47"/>
        <v/>
      </c>
      <c r="N187" s="7" t="str">
        <f>IF(A187="","",N186+(M187*'Alt Added Brkdn'!F187))</f>
        <v/>
      </c>
      <c r="O187" s="6" t="str">
        <f t="shared" si="48"/>
        <v/>
      </c>
      <c r="P187" s="7" t="str">
        <f>IF(A187="","",P186+(M187*'Alt Added Brkdn'!G187))</f>
        <v/>
      </c>
      <c r="Q187" s="6" t="str">
        <f t="shared" si="50"/>
        <v/>
      </c>
      <c r="R187" s="7" t="str">
        <f>IF(A187="","",R186+(M187*'Alt Added Brkdn'!H187))</f>
        <v/>
      </c>
      <c r="S187" s="6" t="str">
        <f t="shared" si="37"/>
        <v/>
      </c>
      <c r="T187" s="7" t="str">
        <f>IF(A187="","",T186+(M187*'Alt Added Brkdn'!I187))</f>
        <v/>
      </c>
      <c r="U187" s="6" t="str">
        <f t="shared" si="38"/>
        <v/>
      </c>
      <c r="V187" s="11" t="str">
        <f>IF(A187="","",V186+(M187*'Alt Added Brkdn'!J187))</f>
        <v/>
      </c>
      <c r="W187" s="6" t="str">
        <f t="shared" si="39"/>
        <v/>
      </c>
      <c r="X187" s="11" t="str">
        <f>IF(A186="","",X186+(M187*'Alt Added Brkdn'!L187))</f>
        <v/>
      </c>
      <c r="Y187" s="6" t="str">
        <f t="shared" si="49"/>
        <v/>
      </c>
      <c r="Z187" s="11" t="str">
        <f>IF(A187="","",Z186+(M187*'Alt Added Brkdn'!L187))</f>
        <v/>
      </c>
      <c r="AA187" s="6" t="str">
        <f t="shared" si="40"/>
        <v/>
      </c>
      <c r="AB187" s="11" t="str">
        <f>IF(A187="","",AB186+(M187*'Alt Added Brkdn'!M187))</f>
        <v/>
      </c>
      <c r="AC187" s="6" t="str">
        <f t="shared" si="41"/>
        <v/>
      </c>
      <c r="AD187" s="11" t="str">
        <f>IF(A187="","",AD186+(M187*'Alt Added Brkdn'!N187))</f>
        <v/>
      </c>
      <c r="AE187" s="6" t="str">
        <f t="shared" si="42"/>
        <v/>
      </c>
      <c r="AF187" s="15" t="str">
        <f t="shared" si="43"/>
        <v/>
      </c>
    </row>
    <row r="188" spans="1:32" x14ac:dyDescent="0.3">
      <c r="A188" t="str">
        <f>'Emission Assumption Summary'!A188</f>
        <v/>
      </c>
      <c r="B188" s="4" t="str">
        <f>IF(A188="","",B187*(1+Assumptions!$B$9))</f>
        <v/>
      </c>
      <c r="C188" s="13" t="str">
        <f>IF(A188="","",C187*(1+Assumptions!$B$19))</f>
        <v/>
      </c>
      <c r="D188" s="11" t="str">
        <f t="shared" si="44"/>
        <v/>
      </c>
      <c r="E188" s="7" t="str">
        <f t="shared" si="34"/>
        <v/>
      </c>
      <c r="F188" s="6" t="str">
        <f t="shared" si="45"/>
        <v/>
      </c>
      <c r="G188" s="11" t="str">
        <f>IF(A188="","",G187*(1+Assumptions!$B$13))</f>
        <v/>
      </c>
      <c r="H188" s="6" t="str">
        <f t="shared" si="46"/>
        <v/>
      </c>
      <c r="I188" s="7" t="str">
        <f t="shared" si="35"/>
        <v/>
      </c>
      <c r="J188" s="11" t="str">
        <f>IF(A188="","",J187*(1+Assumptions!$B$15))</f>
        <v/>
      </c>
      <c r="K188" s="5" t="str">
        <f>IF(A188="","",Assumptions!$B$15)</f>
        <v/>
      </c>
      <c r="L188" s="6" t="str">
        <f t="shared" si="36"/>
        <v/>
      </c>
      <c r="M188" s="14" t="str">
        <f t="shared" si="47"/>
        <v/>
      </c>
      <c r="N188" s="7" t="str">
        <f>IF(A188="","",N187+(M188*'Alt Added Brkdn'!F188))</f>
        <v/>
      </c>
      <c r="O188" s="6" t="str">
        <f t="shared" si="48"/>
        <v/>
      </c>
      <c r="P188" s="7" t="str">
        <f>IF(A188="","",P187+(M188*'Alt Added Brkdn'!G188))</f>
        <v/>
      </c>
      <c r="Q188" s="6" t="str">
        <f t="shared" si="50"/>
        <v/>
      </c>
      <c r="R188" s="7" t="str">
        <f>IF(A188="","",R187+(M188*'Alt Added Brkdn'!H188))</f>
        <v/>
      </c>
      <c r="S188" s="6" t="str">
        <f t="shared" si="37"/>
        <v/>
      </c>
      <c r="T188" s="7" t="str">
        <f>IF(A188="","",T187+(M188*'Alt Added Brkdn'!I188))</f>
        <v/>
      </c>
      <c r="U188" s="6" t="str">
        <f t="shared" si="38"/>
        <v/>
      </c>
      <c r="V188" s="11" t="str">
        <f>IF(A188="","",V187+(M188*'Alt Added Brkdn'!J188))</f>
        <v/>
      </c>
      <c r="W188" s="6" t="str">
        <f t="shared" si="39"/>
        <v/>
      </c>
      <c r="X188" s="11" t="str">
        <f>IF(A187="","",X187+(M188*'Alt Added Brkdn'!L188))</f>
        <v/>
      </c>
      <c r="Y188" s="6" t="str">
        <f t="shared" si="49"/>
        <v/>
      </c>
      <c r="Z188" s="11" t="str">
        <f>IF(A188="","",Z187+(M188*'Alt Added Brkdn'!L188))</f>
        <v/>
      </c>
      <c r="AA188" s="6" t="str">
        <f t="shared" si="40"/>
        <v/>
      </c>
      <c r="AB188" s="11" t="str">
        <f>IF(A188="","",AB187+(M188*'Alt Added Brkdn'!M188))</f>
        <v/>
      </c>
      <c r="AC188" s="6" t="str">
        <f t="shared" si="41"/>
        <v/>
      </c>
      <c r="AD188" s="11" t="str">
        <f>IF(A188="","",AD187+(M188*'Alt Added Brkdn'!N188))</f>
        <v/>
      </c>
      <c r="AE188" s="6" t="str">
        <f t="shared" si="42"/>
        <v/>
      </c>
      <c r="AF188" s="15" t="str">
        <f t="shared" si="43"/>
        <v/>
      </c>
    </row>
    <row r="189" spans="1:32" x14ac:dyDescent="0.3">
      <c r="A189" t="str">
        <f>'Emission Assumption Summary'!A189</f>
        <v/>
      </c>
      <c r="B189" s="4" t="str">
        <f>IF(A189="","",B188*(1+Assumptions!$B$9))</f>
        <v/>
      </c>
      <c r="C189" s="13" t="str">
        <f>IF(A189="","",C188*(1+Assumptions!$B$19))</f>
        <v/>
      </c>
      <c r="D189" s="11" t="str">
        <f t="shared" si="44"/>
        <v/>
      </c>
      <c r="E189" s="7" t="str">
        <f t="shared" si="34"/>
        <v/>
      </c>
      <c r="F189" s="6" t="str">
        <f t="shared" si="45"/>
        <v/>
      </c>
      <c r="G189" s="11" t="str">
        <f>IF(A189="","",G188*(1+Assumptions!$B$13))</f>
        <v/>
      </c>
      <c r="H189" s="6" t="str">
        <f t="shared" si="46"/>
        <v/>
      </c>
      <c r="I189" s="7" t="str">
        <f t="shared" si="35"/>
        <v/>
      </c>
      <c r="J189" s="11" t="str">
        <f>IF(A189="","",J188*(1+Assumptions!$B$15))</f>
        <v/>
      </c>
      <c r="K189" s="5" t="str">
        <f>IF(A189="","",Assumptions!$B$15)</f>
        <v/>
      </c>
      <c r="L189" s="6" t="str">
        <f t="shared" si="36"/>
        <v/>
      </c>
      <c r="M189" s="14" t="str">
        <f t="shared" si="47"/>
        <v/>
      </c>
      <c r="N189" s="7" t="str">
        <f>IF(A189="","",N188+(M189*'Alt Added Brkdn'!F189))</f>
        <v/>
      </c>
      <c r="O189" s="6" t="str">
        <f t="shared" si="48"/>
        <v/>
      </c>
      <c r="P189" s="7" t="str">
        <f>IF(A189="","",P188+(M189*'Alt Added Brkdn'!G189))</f>
        <v/>
      </c>
      <c r="Q189" s="6" t="str">
        <f t="shared" si="50"/>
        <v/>
      </c>
      <c r="R189" s="7" t="str">
        <f>IF(A189="","",R188+(M189*'Alt Added Brkdn'!H189))</f>
        <v/>
      </c>
      <c r="S189" s="6" t="str">
        <f t="shared" si="37"/>
        <v/>
      </c>
      <c r="T189" s="7" t="str">
        <f>IF(A189="","",T188+(M189*'Alt Added Brkdn'!I189))</f>
        <v/>
      </c>
      <c r="U189" s="6" t="str">
        <f t="shared" si="38"/>
        <v/>
      </c>
      <c r="V189" s="11" t="str">
        <f>IF(A189="","",V188+(M189*'Alt Added Brkdn'!J189))</f>
        <v/>
      </c>
      <c r="W189" s="6" t="str">
        <f t="shared" si="39"/>
        <v/>
      </c>
      <c r="X189" s="11" t="str">
        <f>IF(A188="","",X188+(M189*'Alt Added Brkdn'!L189))</f>
        <v/>
      </c>
      <c r="Y189" s="6" t="str">
        <f t="shared" si="49"/>
        <v/>
      </c>
      <c r="Z189" s="11" t="str">
        <f>IF(A189="","",Z188+(M189*'Alt Added Brkdn'!L189))</f>
        <v/>
      </c>
      <c r="AA189" s="6" t="str">
        <f t="shared" si="40"/>
        <v/>
      </c>
      <c r="AB189" s="11" t="str">
        <f>IF(A189="","",AB188+(M189*'Alt Added Brkdn'!M189))</f>
        <v/>
      </c>
      <c r="AC189" s="6" t="str">
        <f t="shared" si="41"/>
        <v/>
      </c>
      <c r="AD189" s="11" t="str">
        <f>IF(A189="","",AD188+(M189*'Alt Added Brkdn'!N189))</f>
        <v/>
      </c>
      <c r="AE189" s="6" t="str">
        <f t="shared" si="42"/>
        <v/>
      </c>
      <c r="AF189" s="15" t="str">
        <f t="shared" si="43"/>
        <v/>
      </c>
    </row>
    <row r="190" spans="1:32" x14ac:dyDescent="0.3">
      <c r="A190" t="str">
        <f>'Emission Assumption Summary'!A190</f>
        <v/>
      </c>
      <c r="B190" s="4" t="str">
        <f>IF(A190="","",B189*(1+Assumptions!$B$9))</f>
        <v/>
      </c>
      <c r="C190" s="13" t="str">
        <f>IF(A190="","",C189*(1+Assumptions!$B$19))</f>
        <v/>
      </c>
      <c r="D190" s="11" t="str">
        <f t="shared" si="44"/>
        <v/>
      </c>
      <c r="E190" s="7" t="str">
        <f t="shared" si="34"/>
        <v/>
      </c>
      <c r="F190" s="6" t="str">
        <f t="shared" si="45"/>
        <v/>
      </c>
      <c r="G190" s="11" t="str">
        <f>IF(A190="","",G189*(1+Assumptions!$B$13))</f>
        <v/>
      </c>
      <c r="H190" s="6" t="str">
        <f t="shared" si="46"/>
        <v/>
      </c>
      <c r="I190" s="7" t="str">
        <f t="shared" si="35"/>
        <v/>
      </c>
      <c r="J190" s="11" t="str">
        <f>IF(A190="","",J189*(1+Assumptions!$B$15))</f>
        <v/>
      </c>
      <c r="K190" s="5" t="str">
        <f>IF(A190="","",Assumptions!$B$15)</f>
        <v/>
      </c>
      <c r="L190" s="6" t="str">
        <f t="shared" si="36"/>
        <v/>
      </c>
      <c r="M190" s="14" t="str">
        <f t="shared" si="47"/>
        <v/>
      </c>
      <c r="N190" s="7" t="str">
        <f>IF(A190="","",N189+(M190*'Alt Added Brkdn'!F190))</f>
        <v/>
      </c>
      <c r="O190" s="6" t="str">
        <f t="shared" si="48"/>
        <v/>
      </c>
      <c r="P190" s="7" t="str">
        <f>IF(A190="","",P189+(M190*'Alt Added Brkdn'!G190))</f>
        <v/>
      </c>
      <c r="Q190" s="6" t="str">
        <f t="shared" si="50"/>
        <v/>
      </c>
      <c r="R190" s="7" t="str">
        <f>IF(A190="","",R189+(M190*'Alt Added Brkdn'!H190))</f>
        <v/>
      </c>
      <c r="S190" s="6" t="str">
        <f t="shared" si="37"/>
        <v/>
      </c>
      <c r="T190" s="7" t="str">
        <f>IF(A190="","",T189+(M190*'Alt Added Brkdn'!I190))</f>
        <v/>
      </c>
      <c r="U190" s="6" t="str">
        <f t="shared" si="38"/>
        <v/>
      </c>
      <c r="V190" s="11" t="str">
        <f>IF(A190="","",V189+(M190*'Alt Added Brkdn'!J190))</f>
        <v/>
      </c>
      <c r="W190" s="6" t="str">
        <f t="shared" si="39"/>
        <v/>
      </c>
      <c r="X190" s="11" t="str">
        <f>IF(A189="","",X189+(M190*'Alt Added Brkdn'!L190))</f>
        <v/>
      </c>
      <c r="Y190" s="6" t="str">
        <f t="shared" si="49"/>
        <v/>
      </c>
      <c r="Z190" s="11" t="str">
        <f>IF(A190="","",Z189+(M190*'Alt Added Brkdn'!L190))</f>
        <v/>
      </c>
      <c r="AA190" s="6" t="str">
        <f t="shared" si="40"/>
        <v/>
      </c>
      <c r="AB190" s="11" t="str">
        <f>IF(A190="","",AB189+(M190*'Alt Added Brkdn'!M190))</f>
        <v/>
      </c>
      <c r="AC190" s="6" t="str">
        <f t="shared" si="41"/>
        <v/>
      </c>
      <c r="AD190" s="11" t="str">
        <f>IF(A190="","",AD189+(M190*'Alt Added Brkdn'!N190))</f>
        <v/>
      </c>
      <c r="AE190" s="6" t="str">
        <f t="shared" si="42"/>
        <v/>
      </c>
      <c r="AF190" s="15" t="str">
        <f t="shared" si="43"/>
        <v/>
      </c>
    </row>
    <row r="191" spans="1:32" x14ac:dyDescent="0.3">
      <c r="A191" t="str">
        <f>'Emission Assumption Summary'!A191</f>
        <v/>
      </c>
      <c r="B191" s="4" t="str">
        <f>IF(A191="","",B190*(1+Assumptions!$B$9))</f>
        <v/>
      </c>
      <c r="C191" s="13" t="str">
        <f>IF(A191="","",C190*(1+Assumptions!$B$19))</f>
        <v/>
      </c>
      <c r="D191" s="11" t="str">
        <f t="shared" si="44"/>
        <v/>
      </c>
      <c r="E191" s="7" t="str">
        <f t="shared" si="34"/>
        <v/>
      </c>
      <c r="F191" s="6" t="str">
        <f t="shared" si="45"/>
        <v/>
      </c>
      <c r="G191" s="11" t="str">
        <f>IF(A191="","",G190*(1+Assumptions!$B$13))</f>
        <v/>
      </c>
      <c r="H191" s="6" t="str">
        <f t="shared" si="46"/>
        <v/>
      </c>
      <c r="I191" s="7" t="str">
        <f t="shared" si="35"/>
        <v/>
      </c>
      <c r="J191" s="11" t="str">
        <f>IF(A191="","",J190*(1+Assumptions!$B$15))</f>
        <v/>
      </c>
      <c r="K191" s="5" t="str">
        <f>IF(A191="","",Assumptions!$B$15)</f>
        <v/>
      </c>
      <c r="L191" s="6" t="str">
        <f t="shared" si="36"/>
        <v/>
      </c>
      <c r="M191" s="14" t="str">
        <f t="shared" si="47"/>
        <v/>
      </c>
      <c r="N191" s="7" t="str">
        <f>IF(A191="","",N190+(M191*'Alt Added Brkdn'!F191))</f>
        <v/>
      </c>
      <c r="O191" s="6" t="str">
        <f t="shared" si="48"/>
        <v/>
      </c>
      <c r="P191" s="7" t="str">
        <f>IF(A191="","",P190+(M191*'Alt Added Brkdn'!G191))</f>
        <v/>
      </c>
      <c r="Q191" s="6" t="str">
        <f t="shared" si="50"/>
        <v/>
      </c>
      <c r="R191" s="7" t="str">
        <f>IF(A191="","",R190+(M191*'Alt Added Brkdn'!H191))</f>
        <v/>
      </c>
      <c r="S191" s="6" t="str">
        <f t="shared" si="37"/>
        <v/>
      </c>
      <c r="T191" s="7" t="str">
        <f>IF(A191="","",T190+(M191*'Alt Added Brkdn'!I191))</f>
        <v/>
      </c>
      <c r="U191" s="6" t="str">
        <f t="shared" si="38"/>
        <v/>
      </c>
      <c r="V191" s="11" t="str">
        <f>IF(A191="","",V190+(M191*'Alt Added Brkdn'!J191))</f>
        <v/>
      </c>
      <c r="W191" s="6" t="str">
        <f t="shared" si="39"/>
        <v/>
      </c>
      <c r="X191" s="11" t="str">
        <f>IF(A190="","",X190+(M191*'Alt Added Brkdn'!L191))</f>
        <v/>
      </c>
      <c r="Y191" s="6" t="str">
        <f t="shared" si="49"/>
        <v/>
      </c>
      <c r="Z191" s="11" t="str">
        <f>IF(A191="","",Z190+(M191*'Alt Added Brkdn'!L191))</f>
        <v/>
      </c>
      <c r="AA191" s="6" t="str">
        <f t="shared" si="40"/>
        <v/>
      </c>
      <c r="AB191" s="11" t="str">
        <f>IF(A191="","",AB190+(M191*'Alt Added Brkdn'!M191))</f>
        <v/>
      </c>
      <c r="AC191" s="6" t="str">
        <f t="shared" si="41"/>
        <v/>
      </c>
      <c r="AD191" s="11" t="str">
        <f>IF(A191="","",AD190+(M191*'Alt Added Brkdn'!N191))</f>
        <v/>
      </c>
      <c r="AE191" s="6" t="str">
        <f t="shared" si="42"/>
        <v/>
      </c>
      <c r="AF191" s="15" t="str">
        <f t="shared" si="43"/>
        <v/>
      </c>
    </row>
    <row r="192" spans="1:32" x14ac:dyDescent="0.3">
      <c r="A192" t="str">
        <f>'Emission Assumption Summary'!A192</f>
        <v/>
      </c>
      <c r="B192" s="4" t="str">
        <f>IF(A192="","",B191*(1+Assumptions!$B$9))</f>
        <v/>
      </c>
      <c r="C192" s="13" t="str">
        <f>IF(A192="","",C191*(1+Assumptions!$B$19))</f>
        <v/>
      </c>
      <c r="D192" s="11" t="str">
        <f t="shared" si="44"/>
        <v/>
      </c>
      <c r="E192" s="7" t="str">
        <f t="shared" si="34"/>
        <v/>
      </c>
      <c r="F192" s="6" t="str">
        <f t="shared" si="45"/>
        <v/>
      </c>
      <c r="G192" s="11" t="str">
        <f>IF(A192="","",G191*(1+Assumptions!$B$13))</f>
        <v/>
      </c>
      <c r="H192" s="6" t="str">
        <f t="shared" si="46"/>
        <v/>
      </c>
      <c r="I192" s="7" t="str">
        <f t="shared" si="35"/>
        <v/>
      </c>
      <c r="J192" s="11" t="str">
        <f>IF(A192="","",J191*(1+Assumptions!$B$15))</f>
        <v/>
      </c>
      <c r="K192" s="5" t="str">
        <f>IF(A192="","",Assumptions!$B$15)</f>
        <v/>
      </c>
      <c r="L192" s="6" t="str">
        <f t="shared" si="36"/>
        <v/>
      </c>
      <c r="M192" s="14" t="str">
        <f t="shared" si="47"/>
        <v/>
      </c>
      <c r="N192" s="7" t="str">
        <f>IF(A192="","",N191+(M192*'Alt Added Brkdn'!F192))</f>
        <v/>
      </c>
      <c r="O192" s="6" t="str">
        <f t="shared" si="48"/>
        <v/>
      </c>
      <c r="P192" s="7" t="str">
        <f>IF(A192="","",P191+(M192*'Alt Added Brkdn'!G192))</f>
        <v/>
      </c>
      <c r="Q192" s="6" t="str">
        <f t="shared" si="50"/>
        <v/>
      </c>
      <c r="R192" s="7" t="str">
        <f>IF(A192="","",R191+(M192*'Alt Added Brkdn'!H192))</f>
        <v/>
      </c>
      <c r="S192" s="6" t="str">
        <f t="shared" si="37"/>
        <v/>
      </c>
      <c r="T192" s="7" t="str">
        <f>IF(A192="","",T191+(M192*'Alt Added Brkdn'!I192))</f>
        <v/>
      </c>
      <c r="U192" s="6" t="str">
        <f t="shared" si="38"/>
        <v/>
      </c>
      <c r="V192" s="11" t="str">
        <f>IF(A192="","",V191+(M192*'Alt Added Brkdn'!J192))</f>
        <v/>
      </c>
      <c r="W192" s="6" t="str">
        <f t="shared" si="39"/>
        <v/>
      </c>
      <c r="X192" s="11" t="str">
        <f>IF(A191="","",X191+(M192*'Alt Added Brkdn'!L192))</f>
        <v/>
      </c>
      <c r="Y192" s="6" t="str">
        <f t="shared" si="49"/>
        <v/>
      </c>
      <c r="Z192" s="11" t="str">
        <f>IF(A192="","",Z191+(M192*'Alt Added Brkdn'!L192))</f>
        <v/>
      </c>
      <c r="AA192" s="6" t="str">
        <f t="shared" si="40"/>
        <v/>
      </c>
      <c r="AB192" s="11" t="str">
        <f>IF(A192="","",AB191+(M192*'Alt Added Brkdn'!M192))</f>
        <v/>
      </c>
      <c r="AC192" s="6" t="str">
        <f t="shared" si="41"/>
        <v/>
      </c>
      <c r="AD192" s="11" t="str">
        <f>IF(A192="","",AD191+(M192*'Alt Added Brkdn'!N192))</f>
        <v/>
      </c>
      <c r="AE192" s="6" t="str">
        <f t="shared" si="42"/>
        <v/>
      </c>
      <c r="AF192" s="15" t="str">
        <f t="shared" si="43"/>
        <v/>
      </c>
    </row>
    <row r="193" spans="1:32" x14ac:dyDescent="0.3">
      <c r="A193" t="str">
        <f>'Emission Assumption Summary'!A193</f>
        <v/>
      </c>
      <c r="B193" s="4" t="str">
        <f>IF(A193="","",B192*(1+Assumptions!$B$9))</f>
        <v/>
      </c>
      <c r="C193" s="13" t="str">
        <f>IF(A193="","",C192*(1+Assumptions!$B$19))</f>
        <v/>
      </c>
      <c r="D193" s="11" t="str">
        <f t="shared" si="44"/>
        <v/>
      </c>
      <c r="E193" s="7" t="str">
        <f t="shared" si="34"/>
        <v/>
      </c>
      <c r="F193" s="6" t="str">
        <f t="shared" si="45"/>
        <v/>
      </c>
      <c r="G193" s="11" t="str">
        <f>IF(A193="","",G192*(1+Assumptions!$B$13))</f>
        <v/>
      </c>
      <c r="H193" s="6" t="str">
        <f t="shared" si="46"/>
        <v/>
      </c>
      <c r="I193" s="7" t="str">
        <f t="shared" si="35"/>
        <v/>
      </c>
      <c r="J193" s="11" t="str">
        <f>IF(A193="","",J192*(1+Assumptions!$B$15))</f>
        <v/>
      </c>
      <c r="K193" s="5" t="str">
        <f>IF(A193="","",Assumptions!$B$15)</f>
        <v/>
      </c>
      <c r="L193" s="6" t="str">
        <f t="shared" si="36"/>
        <v/>
      </c>
      <c r="M193" s="14" t="str">
        <f t="shared" si="47"/>
        <v/>
      </c>
      <c r="N193" s="7" t="str">
        <f>IF(A193="","",N192+(M193*'Alt Added Brkdn'!F193))</f>
        <v/>
      </c>
      <c r="O193" s="6" t="str">
        <f t="shared" si="48"/>
        <v/>
      </c>
      <c r="P193" s="7" t="str">
        <f>IF(A193="","",P192+(M193*'Alt Added Brkdn'!G193))</f>
        <v/>
      </c>
      <c r="Q193" s="6" t="str">
        <f t="shared" si="50"/>
        <v/>
      </c>
      <c r="R193" s="7" t="str">
        <f>IF(A193="","",R192+(M193*'Alt Added Brkdn'!H193))</f>
        <v/>
      </c>
      <c r="S193" s="6" t="str">
        <f t="shared" si="37"/>
        <v/>
      </c>
      <c r="T193" s="7" t="str">
        <f>IF(A193="","",T192+(M193*'Alt Added Brkdn'!I193))</f>
        <v/>
      </c>
      <c r="U193" s="6" t="str">
        <f t="shared" si="38"/>
        <v/>
      </c>
      <c r="V193" s="11" t="str">
        <f>IF(A193="","",V192+(M193*'Alt Added Brkdn'!J193))</f>
        <v/>
      </c>
      <c r="W193" s="6" t="str">
        <f t="shared" si="39"/>
        <v/>
      </c>
      <c r="X193" s="11" t="str">
        <f>IF(A192="","",X192+(M193*'Alt Added Brkdn'!L193))</f>
        <v/>
      </c>
      <c r="Y193" s="6" t="str">
        <f t="shared" si="49"/>
        <v/>
      </c>
      <c r="Z193" s="11" t="str">
        <f>IF(A193="","",Z192+(M193*'Alt Added Brkdn'!L193))</f>
        <v/>
      </c>
      <c r="AA193" s="6" t="str">
        <f t="shared" si="40"/>
        <v/>
      </c>
      <c r="AB193" s="11" t="str">
        <f>IF(A193="","",AB192+(M193*'Alt Added Brkdn'!M193))</f>
        <v/>
      </c>
      <c r="AC193" s="6" t="str">
        <f t="shared" si="41"/>
        <v/>
      </c>
      <c r="AD193" s="11" t="str">
        <f>IF(A193="","",AD192+(M193*'Alt Added Brkdn'!N193))</f>
        <v/>
      </c>
      <c r="AE193" s="6" t="str">
        <f t="shared" si="42"/>
        <v/>
      </c>
      <c r="AF193" s="15" t="str">
        <f t="shared" si="43"/>
        <v/>
      </c>
    </row>
    <row r="194" spans="1:32" x14ac:dyDescent="0.3">
      <c r="A194" t="str">
        <f>'Emission Assumption Summary'!A194</f>
        <v/>
      </c>
      <c r="B194" s="4" t="str">
        <f>IF(A194="","",B193*(1+Assumptions!$B$9))</f>
        <v/>
      </c>
      <c r="C194" s="13" t="str">
        <f>IF(A194="","",C193*(1+Assumptions!$B$19))</f>
        <v/>
      </c>
      <c r="D194" s="11" t="str">
        <f t="shared" si="44"/>
        <v/>
      </c>
      <c r="E194" s="7" t="str">
        <f t="shared" si="34"/>
        <v/>
      </c>
      <c r="F194" s="6" t="str">
        <f t="shared" si="45"/>
        <v/>
      </c>
      <c r="G194" s="11" t="str">
        <f>IF(A194="","",G193*(1+Assumptions!$B$13))</f>
        <v/>
      </c>
      <c r="H194" s="6" t="str">
        <f t="shared" si="46"/>
        <v/>
      </c>
      <c r="I194" s="7" t="str">
        <f t="shared" si="35"/>
        <v/>
      </c>
      <c r="J194" s="11" t="str">
        <f>IF(A194="","",J193*(1+Assumptions!$B$15))</f>
        <v/>
      </c>
      <c r="K194" s="5" t="str">
        <f>IF(A194="","",Assumptions!$B$15)</f>
        <v/>
      </c>
      <c r="L194" s="6" t="str">
        <f t="shared" si="36"/>
        <v/>
      </c>
      <c r="M194" s="14" t="str">
        <f t="shared" si="47"/>
        <v/>
      </c>
      <c r="N194" s="7" t="str">
        <f>IF(A194="","",N193+(M194*'Alt Added Brkdn'!F194))</f>
        <v/>
      </c>
      <c r="O194" s="6" t="str">
        <f t="shared" si="48"/>
        <v/>
      </c>
      <c r="P194" s="7" t="str">
        <f>IF(A194="","",P193+(M194*'Alt Added Brkdn'!G194))</f>
        <v/>
      </c>
      <c r="Q194" s="6" t="str">
        <f t="shared" si="50"/>
        <v/>
      </c>
      <c r="R194" s="7" t="str">
        <f>IF(A194="","",R193+(M194*'Alt Added Brkdn'!H194))</f>
        <v/>
      </c>
      <c r="S194" s="6" t="str">
        <f t="shared" si="37"/>
        <v/>
      </c>
      <c r="T194" s="7" t="str">
        <f>IF(A194="","",T193+(M194*'Alt Added Brkdn'!I194))</f>
        <v/>
      </c>
      <c r="U194" s="6" t="str">
        <f t="shared" si="38"/>
        <v/>
      </c>
      <c r="V194" s="11" t="str">
        <f>IF(A194="","",V193+(M194*'Alt Added Brkdn'!J194))</f>
        <v/>
      </c>
      <c r="W194" s="6" t="str">
        <f t="shared" si="39"/>
        <v/>
      </c>
      <c r="X194" s="11" t="str">
        <f>IF(A193="","",X193+(M194*'Alt Added Brkdn'!L194))</f>
        <v/>
      </c>
      <c r="Y194" s="6" t="str">
        <f t="shared" si="49"/>
        <v/>
      </c>
      <c r="Z194" s="11" t="str">
        <f>IF(A194="","",Z193+(M194*'Alt Added Brkdn'!L194))</f>
        <v/>
      </c>
      <c r="AA194" s="6" t="str">
        <f t="shared" si="40"/>
        <v/>
      </c>
      <c r="AB194" s="11" t="str">
        <f>IF(A194="","",AB193+(M194*'Alt Added Brkdn'!M194))</f>
        <v/>
      </c>
      <c r="AC194" s="6" t="str">
        <f t="shared" si="41"/>
        <v/>
      </c>
      <c r="AD194" s="11" t="str">
        <f>IF(A194="","",AD193+(M194*'Alt Added Brkdn'!N194))</f>
        <v/>
      </c>
      <c r="AE194" s="6" t="str">
        <f t="shared" si="42"/>
        <v/>
      </c>
      <c r="AF194" s="15" t="str">
        <f t="shared" si="43"/>
        <v/>
      </c>
    </row>
    <row r="195" spans="1:32" x14ac:dyDescent="0.3">
      <c r="A195" t="str">
        <f>'Emission Assumption Summary'!A195</f>
        <v/>
      </c>
      <c r="B195" s="4" t="str">
        <f>IF(A195="","",B194*(1+Assumptions!$B$9))</f>
        <v/>
      </c>
      <c r="C195" s="13" t="str">
        <f>IF(A195="","",C194*(1+Assumptions!$B$19))</f>
        <v/>
      </c>
      <c r="D195" s="11" t="str">
        <f t="shared" si="44"/>
        <v/>
      </c>
      <c r="E195" s="7" t="str">
        <f t="shared" ref="E195:E258" si="51">IF(A195="","",D195-(G195+J195))</f>
        <v/>
      </c>
      <c r="F195" s="6" t="str">
        <f t="shared" si="45"/>
        <v/>
      </c>
      <c r="G195" s="11" t="str">
        <f>IF(A195="","",G194*(1+Assumptions!$B$13))</f>
        <v/>
      </c>
      <c r="H195" s="6" t="str">
        <f t="shared" si="46"/>
        <v/>
      </c>
      <c r="I195" s="7" t="str">
        <f t="shared" ref="I195:I258" si="52">IF(A195="","",D195-J195)</f>
        <v/>
      </c>
      <c r="J195" s="11" t="str">
        <f>IF(A195="","",J194*(1+Assumptions!$B$15))</f>
        <v/>
      </c>
      <c r="K195" s="5" t="str">
        <f>IF(A195="","",Assumptions!$B$15)</f>
        <v/>
      </c>
      <c r="L195" s="6" t="str">
        <f t="shared" ref="L195:L258" si="53">IF(A195="","",J195/D195)</f>
        <v/>
      </c>
      <c r="M195" s="14" t="str">
        <f t="shared" si="47"/>
        <v/>
      </c>
      <c r="N195" s="7" t="str">
        <f>IF(A195="","",N194+(M195*'Alt Added Brkdn'!F195))</f>
        <v/>
      </c>
      <c r="O195" s="6" t="str">
        <f t="shared" si="48"/>
        <v/>
      </c>
      <c r="P195" s="7" t="str">
        <f>IF(A195="","",P194+(M195*'Alt Added Brkdn'!G195))</f>
        <v/>
      </c>
      <c r="Q195" s="6" t="str">
        <f t="shared" si="50"/>
        <v/>
      </c>
      <c r="R195" s="7" t="str">
        <f>IF(A195="","",R194+(M195*'Alt Added Brkdn'!H195))</f>
        <v/>
      </c>
      <c r="S195" s="6" t="str">
        <f t="shared" ref="S195:S258" si="54">IF(A195="","",R195/J195)</f>
        <v/>
      </c>
      <c r="T195" s="7" t="str">
        <f>IF(A195="","",T194+(M195*'Alt Added Brkdn'!I195))</f>
        <v/>
      </c>
      <c r="U195" s="6" t="str">
        <f t="shared" ref="U195:U258" si="55">IF(A195="","",T195/J195)</f>
        <v/>
      </c>
      <c r="V195" s="11" t="str">
        <f>IF(A195="","",V194+(M195*'Alt Added Brkdn'!J195))</f>
        <v/>
      </c>
      <c r="W195" s="6" t="str">
        <f t="shared" ref="W195:W258" si="56">IF(A195="","",V195/J195)</f>
        <v/>
      </c>
      <c r="X195" s="11" t="str">
        <f>IF(A194="","",X194+(M195*'Alt Added Brkdn'!L195))</f>
        <v/>
      </c>
      <c r="Y195" s="6" t="str">
        <f t="shared" si="49"/>
        <v/>
      </c>
      <c r="Z195" s="11" t="str">
        <f>IF(A195="","",Z194+(M195*'Alt Added Brkdn'!L195))</f>
        <v/>
      </c>
      <c r="AA195" s="6" t="str">
        <f t="shared" ref="AA195:AA258" si="57">IF(A195="","",Z195/J195)</f>
        <v/>
      </c>
      <c r="AB195" s="11" t="str">
        <f>IF(A195="","",AB194+(M195*'Alt Added Brkdn'!M195))</f>
        <v/>
      </c>
      <c r="AC195" s="6" t="str">
        <f t="shared" ref="AC195:AC258" si="58">IF(A195="","",AB195/J195)</f>
        <v/>
      </c>
      <c r="AD195" s="11" t="str">
        <f>IF(A195="","",AD194+(M195*'Alt Added Brkdn'!N195))</f>
        <v/>
      </c>
      <c r="AE195" s="6" t="str">
        <f t="shared" ref="AE195:AE258" si="59">IF(A195="","",AD195/J195)</f>
        <v/>
      </c>
      <c r="AF195" s="15" t="str">
        <f t="shared" ref="AF195:AF258" si="60">IF(A195="","",AA195+Y195+W195+U195+S195+Q195+O195)</f>
        <v/>
      </c>
    </row>
    <row r="196" spans="1:32" x14ac:dyDescent="0.3">
      <c r="A196" t="str">
        <f>'Emission Assumption Summary'!A196</f>
        <v/>
      </c>
      <c r="B196" s="4" t="str">
        <f>IF(A196="","",B195*(1+Assumptions!$B$9))</f>
        <v/>
      </c>
      <c r="C196" s="13" t="str">
        <f>IF(A196="","",C195*(1+Assumptions!$B$19))</f>
        <v/>
      </c>
      <c r="D196" s="11" t="str">
        <f t="shared" ref="D196:D259" si="61">IF(A196="","",B196*C196)</f>
        <v/>
      </c>
      <c r="E196" s="7" t="str">
        <f t="shared" si="51"/>
        <v/>
      </c>
      <c r="F196" s="6" t="str">
        <f t="shared" ref="F196:F259" si="62">IF(A196="","",E196/D196)</f>
        <v/>
      </c>
      <c r="G196" s="11" t="str">
        <f>IF(A196="","",G195*(1+Assumptions!$B$13))</f>
        <v/>
      </c>
      <c r="H196" s="6" t="str">
        <f t="shared" ref="H196:H259" si="63">IF(A196="","",G196/D196)</f>
        <v/>
      </c>
      <c r="I196" s="7" t="str">
        <f t="shared" si="52"/>
        <v/>
      </c>
      <c r="J196" s="11" t="str">
        <f>IF(A196="","",J195*(1+Assumptions!$B$15))</f>
        <v/>
      </c>
      <c r="K196" s="5" t="str">
        <f>IF(A196="","",Assumptions!$B$15)</f>
        <v/>
      </c>
      <c r="L196" s="6" t="str">
        <f t="shared" si="53"/>
        <v/>
      </c>
      <c r="M196" s="14" t="str">
        <f t="shared" ref="M196:M259" si="64">IF(A196="","",J196-J195)</f>
        <v/>
      </c>
      <c r="N196" s="7" t="str">
        <f>IF(A196="","",N195+(M196*'Alt Added Brkdn'!F196))</f>
        <v/>
      </c>
      <c r="O196" s="6" t="str">
        <f t="shared" ref="O196:O259" si="65">IF(A196="","",N196/J196)</f>
        <v/>
      </c>
      <c r="P196" s="7" t="str">
        <f>IF(A196="","",P195+(M196*'Alt Added Brkdn'!G196))</f>
        <v/>
      </c>
      <c r="Q196" s="6" t="str">
        <f t="shared" si="50"/>
        <v/>
      </c>
      <c r="R196" s="7" t="str">
        <f>IF(A196="","",R195+(M196*'Alt Added Brkdn'!H196))</f>
        <v/>
      </c>
      <c r="S196" s="6" t="str">
        <f t="shared" si="54"/>
        <v/>
      </c>
      <c r="T196" s="7" t="str">
        <f>IF(A196="","",T195+(M196*'Alt Added Brkdn'!I196))</f>
        <v/>
      </c>
      <c r="U196" s="6" t="str">
        <f t="shared" si="55"/>
        <v/>
      </c>
      <c r="V196" s="11" t="str">
        <f>IF(A196="","",V195+(M196*'Alt Added Brkdn'!J196))</f>
        <v/>
      </c>
      <c r="W196" s="6" t="str">
        <f t="shared" si="56"/>
        <v/>
      </c>
      <c r="X196" s="11" t="str">
        <f>IF(A195="","",X195+(M196*'Alt Added Brkdn'!L196))</f>
        <v/>
      </c>
      <c r="Y196" s="6" t="str">
        <f t="shared" ref="Y196:Y259" si="66">IF(A196="","",X196/J196)</f>
        <v/>
      </c>
      <c r="Z196" s="11" t="str">
        <f>IF(A196="","",Z195+(M196*'Alt Added Brkdn'!L196))</f>
        <v/>
      </c>
      <c r="AA196" s="6" t="str">
        <f t="shared" si="57"/>
        <v/>
      </c>
      <c r="AB196" s="11" t="str">
        <f>IF(A196="","",AB195+(M196*'Alt Added Brkdn'!M196))</f>
        <v/>
      </c>
      <c r="AC196" s="6" t="str">
        <f t="shared" si="58"/>
        <v/>
      </c>
      <c r="AD196" s="11" t="str">
        <f>IF(A196="","",AD195+(M196*'Alt Added Brkdn'!N196))</f>
        <v/>
      </c>
      <c r="AE196" s="6" t="str">
        <f t="shared" si="59"/>
        <v/>
      </c>
      <c r="AF196" s="15" t="str">
        <f t="shared" si="60"/>
        <v/>
      </c>
    </row>
    <row r="197" spans="1:32" x14ac:dyDescent="0.3">
      <c r="A197" t="str">
        <f>'Emission Assumption Summary'!A197</f>
        <v/>
      </c>
      <c r="B197" s="4" t="str">
        <f>IF(A197="","",B196*(1+Assumptions!$B$9))</f>
        <v/>
      </c>
      <c r="C197" s="13" t="str">
        <f>IF(A197="","",C196*(1+Assumptions!$B$19))</f>
        <v/>
      </c>
      <c r="D197" s="11" t="str">
        <f t="shared" si="61"/>
        <v/>
      </c>
      <c r="E197" s="7" t="str">
        <f t="shared" si="51"/>
        <v/>
      </c>
      <c r="F197" s="6" t="str">
        <f t="shared" si="62"/>
        <v/>
      </c>
      <c r="G197" s="11" t="str">
        <f>IF(A197="","",G196*(1+Assumptions!$B$13))</f>
        <v/>
      </c>
      <c r="H197" s="6" t="str">
        <f t="shared" si="63"/>
        <v/>
      </c>
      <c r="I197" s="7" t="str">
        <f t="shared" si="52"/>
        <v/>
      </c>
      <c r="J197" s="11" t="str">
        <f>IF(A197="","",J196*(1+Assumptions!$B$15))</f>
        <v/>
      </c>
      <c r="K197" s="5" t="str">
        <f>IF(A197="","",Assumptions!$B$15)</f>
        <v/>
      </c>
      <c r="L197" s="6" t="str">
        <f t="shared" si="53"/>
        <v/>
      </c>
      <c r="M197" s="14" t="str">
        <f t="shared" si="64"/>
        <v/>
      </c>
      <c r="N197" s="7" t="str">
        <f>IF(A197="","",N196+(M197*'Alt Added Brkdn'!F197))</f>
        <v/>
      </c>
      <c r="O197" s="6" t="str">
        <f t="shared" si="65"/>
        <v/>
      </c>
      <c r="P197" s="7" t="str">
        <f>IF(A197="","",P196+(M197*'Alt Added Brkdn'!G197))</f>
        <v/>
      </c>
      <c r="Q197" s="6" t="str">
        <f t="shared" ref="Q197:Q260" si="67">IF(A197="","",P197/J197)</f>
        <v/>
      </c>
      <c r="R197" s="7" t="str">
        <f>IF(A197="","",R196+(M197*'Alt Added Brkdn'!H197))</f>
        <v/>
      </c>
      <c r="S197" s="6" t="str">
        <f t="shared" si="54"/>
        <v/>
      </c>
      <c r="T197" s="7" t="str">
        <f>IF(A197="","",T196+(M197*'Alt Added Brkdn'!I197))</f>
        <v/>
      </c>
      <c r="U197" s="6" t="str">
        <f t="shared" si="55"/>
        <v/>
      </c>
      <c r="V197" s="11" t="str">
        <f>IF(A197="","",V196+(M197*'Alt Added Brkdn'!J197))</f>
        <v/>
      </c>
      <c r="W197" s="6" t="str">
        <f t="shared" si="56"/>
        <v/>
      </c>
      <c r="X197" s="11" t="str">
        <f>IF(A196="","",X196+(M197*'Alt Added Brkdn'!L197))</f>
        <v/>
      </c>
      <c r="Y197" s="6" t="str">
        <f t="shared" si="66"/>
        <v/>
      </c>
      <c r="Z197" s="11" t="str">
        <f>IF(A197="","",Z196+(M197*'Alt Added Brkdn'!L197))</f>
        <v/>
      </c>
      <c r="AA197" s="6" t="str">
        <f t="shared" si="57"/>
        <v/>
      </c>
      <c r="AB197" s="11" t="str">
        <f>IF(A197="","",AB196+(M197*'Alt Added Brkdn'!M197))</f>
        <v/>
      </c>
      <c r="AC197" s="6" t="str">
        <f t="shared" si="58"/>
        <v/>
      </c>
      <c r="AD197" s="11" t="str">
        <f>IF(A197="","",AD196+(M197*'Alt Added Brkdn'!N197))</f>
        <v/>
      </c>
      <c r="AE197" s="6" t="str">
        <f t="shared" si="59"/>
        <v/>
      </c>
      <c r="AF197" s="15" t="str">
        <f t="shared" si="60"/>
        <v/>
      </c>
    </row>
    <row r="198" spans="1:32" x14ac:dyDescent="0.3">
      <c r="A198" t="str">
        <f>'Emission Assumption Summary'!A198</f>
        <v/>
      </c>
      <c r="B198" s="4" t="str">
        <f>IF(A198="","",B197*(1+Assumptions!$B$9))</f>
        <v/>
      </c>
      <c r="C198" s="13" t="str">
        <f>IF(A198="","",C197*(1+Assumptions!$B$19))</f>
        <v/>
      </c>
      <c r="D198" s="11" t="str">
        <f t="shared" si="61"/>
        <v/>
      </c>
      <c r="E198" s="7" t="str">
        <f t="shared" si="51"/>
        <v/>
      </c>
      <c r="F198" s="6" t="str">
        <f t="shared" si="62"/>
        <v/>
      </c>
      <c r="G198" s="11" t="str">
        <f>IF(A198="","",G197*(1+Assumptions!$B$13))</f>
        <v/>
      </c>
      <c r="H198" s="6" t="str">
        <f t="shared" si="63"/>
        <v/>
      </c>
      <c r="I198" s="7" t="str">
        <f t="shared" si="52"/>
        <v/>
      </c>
      <c r="J198" s="11" t="str">
        <f>IF(A198="","",J197*(1+Assumptions!$B$15))</f>
        <v/>
      </c>
      <c r="K198" s="5" t="str">
        <f>IF(A198="","",Assumptions!$B$15)</f>
        <v/>
      </c>
      <c r="L198" s="6" t="str">
        <f t="shared" si="53"/>
        <v/>
      </c>
      <c r="M198" s="14" t="str">
        <f t="shared" si="64"/>
        <v/>
      </c>
      <c r="N198" s="7" t="str">
        <f>IF(A198="","",N197+(M198*'Alt Added Brkdn'!F198))</f>
        <v/>
      </c>
      <c r="O198" s="6" t="str">
        <f t="shared" si="65"/>
        <v/>
      </c>
      <c r="P198" s="7" t="str">
        <f>IF(A198="","",P197+(M198*'Alt Added Brkdn'!G198))</f>
        <v/>
      </c>
      <c r="Q198" s="6" t="str">
        <f t="shared" si="67"/>
        <v/>
      </c>
      <c r="R198" s="7" t="str">
        <f>IF(A198="","",R197+(M198*'Alt Added Brkdn'!H198))</f>
        <v/>
      </c>
      <c r="S198" s="6" t="str">
        <f t="shared" si="54"/>
        <v/>
      </c>
      <c r="T198" s="7" t="str">
        <f>IF(A198="","",T197+(M198*'Alt Added Brkdn'!I198))</f>
        <v/>
      </c>
      <c r="U198" s="6" t="str">
        <f t="shared" si="55"/>
        <v/>
      </c>
      <c r="V198" s="11" t="str">
        <f>IF(A198="","",V197+(M198*'Alt Added Brkdn'!J198))</f>
        <v/>
      </c>
      <c r="W198" s="6" t="str">
        <f t="shared" si="56"/>
        <v/>
      </c>
      <c r="X198" s="11" t="str">
        <f>IF(A197="","",X197+(M198*'Alt Added Brkdn'!L198))</f>
        <v/>
      </c>
      <c r="Y198" s="6" t="str">
        <f t="shared" si="66"/>
        <v/>
      </c>
      <c r="Z198" s="11" t="str">
        <f>IF(A198="","",Z197+(M198*'Alt Added Brkdn'!L198))</f>
        <v/>
      </c>
      <c r="AA198" s="6" t="str">
        <f t="shared" si="57"/>
        <v/>
      </c>
      <c r="AB198" s="11" t="str">
        <f>IF(A198="","",AB197+(M198*'Alt Added Brkdn'!M198))</f>
        <v/>
      </c>
      <c r="AC198" s="6" t="str">
        <f t="shared" si="58"/>
        <v/>
      </c>
      <c r="AD198" s="11" t="str">
        <f>IF(A198="","",AD197+(M198*'Alt Added Brkdn'!N198))</f>
        <v/>
      </c>
      <c r="AE198" s="6" t="str">
        <f t="shared" si="59"/>
        <v/>
      </c>
      <c r="AF198" s="15" t="str">
        <f t="shared" si="60"/>
        <v/>
      </c>
    </row>
    <row r="199" spans="1:32" x14ac:dyDescent="0.3">
      <c r="A199" t="str">
        <f>'Emission Assumption Summary'!A199</f>
        <v/>
      </c>
      <c r="B199" s="4" t="str">
        <f>IF(A199="","",B198*(1+Assumptions!$B$9))</f>
        <v/>
      </c>
      <c r="C199" s="13" t="str">
        <f>IF(A199="","",C198*(1+Assumptions!$B$19))</f>
        <v/>
      </c>
      <c r="D199" s="11" t="str">
        <f t="shared" si="61"/>
        <v/>
      </c>
      <c r="E199" s="7" t="str">
        <f t="shared" si="51"/>
        <v/>
      </c>
      <c r="F199" s="6" t="str">
        <f t="shared" si="62"/>
        <v/>
      </c>
      <c r="G199" s="11" t="str">
        <f>IF(A199="","",G198*(1+Assumptions!$B$13))</f>
        <v/>
      </c>
      <c r="H199" s="6" t="str">
        <f t="shared" si="63"/>
        <v/>
      </c>
      <c r="I199" s="7" t="str">
        <f t="shared" si="52"/>
        <v/>
      </c>
      <c r="J199" s="11" t="str">
        <f>IF(A199="","",J198*(1+Assumptions!$B$15))</f>
        <v/>
      </c>
      <c r="K199" s="5" t="str">
        <f>IF(A199="","",Assumptions!$B$15)</f>
        <v/>
      </c>
      <c r="L199" s="6" t="str">
        <f t="shared" si="53"/>
        <v/>
      </c>
      <c r="M199" s="14" t="str">
        <f t="shared" si="64"/>
        <v/>
      </c>
      <c r="N199" s="7" t="str">
        <f>IF(A199="","",N198+(M199*'Alt Added Brkdn'!F199))</f>
        <v/>
      </c>
      <c r="O199" s="6" t="str">
        <f t="shared" si="65"/>
        <v/>
      </c>
      <c r="P199" s="7" t="str">
        <f>IF(A199="","",P198+(M199*'Alt Added Brkdn'!G199))</f>
        <v/>
      </c>
      <c r="Q199" s="6" t="str">
        <f t="shared" si="67"/>
        <v/>
      </c>
      <c r="R199" s="7" t="str">
        <f>IF(A199="","",R198+(M199*'Alt Added Brkdn'!H199))</f>
        <v/>
      </c>
      <c r="S199" s="6" t="str">
        <f t="shared" si="54"/>
        <v/>
      </c>
      <c r="T199" s="7" t="str">
        <f>IF(A199="","",T198+(M199*'Alt Added Brkdn'!I199))</f>
        <v/>
      </c>
      <c r="U199" s="6" t="str">
        <f t="shared" si="55"/>
        <v/>
      </c>
      <c r="V199" s="11" t="str">
        <f>IF(A199="","",V198+(M199*'Alt Added Brkdn'!J199))</f>
        <v/>
      </c>
      <c r="W199" s="6" t="str">
        <f t="shared" si="56"/>
        <v/>
      </c>
      <c r="X199" s="11" t="str">
        <f>IF(A198="","",X198+(M199*'Alt Added Brkdn'!L199))</f>
        <v/>
      </c>
      <c r="Y199" s="6" t="str">
        <f t="shared" si="66"/>
        <v/>
      </c>
      <c r="Z199" s="11" t="str">
        <f>IF(A199="","",Z198+(M199*'Alt Added Brkdn'!L199))</f>
        <v/>
      </c>
      <c r="AA199" s="6" t="str">
        <f t="shared" si="57"/>
        <v/>
      </c>
      <c r="AB199" s="11" t="str">
        <f>IF(A199="","",AB198+(M199*'Alt Added Brkdn'!M199))</f>
        <v/>
      </c>
      <c r="AC199" s="6" t="str">
        <f t="shared" si="58"/>
        <v/>
      </c>
      <c r="AD199" s="11" t="str">
        <f>IF(A199="","",AD198+(M199*'Alt Added Brkdn'!N199))</f>
        <v/>
      </c>
      <c r="AE199" s="6" t="str">
        <f t="shared" si="59"/>
        <v/>
      </c>
      <c r="AF199" s="15" t="str">
        <f t="shared" si="60"/>
        <v/>
      </c>
    </row>
    <row r="200" spans="1:32" x14ac:dyDescent="0.3">
      <c r="A200" t="str">
        <f>'Emission Assumption Summary'!A200</f>
        <v/>
      </c>
      <c r="B200" s="4" t="str">
        <f>IF(A200="","",B199*(1+Assumptions!$B$9))</f>
        <v/>
      </c>
      <c r="C200" s="13" t="str">
        <f>IF(A200="","",C199*(1+Assumptions!$B$19))</f>
        <v/>
      </c>
      <c r="D200" s="11" t="str">
        <f t="shared" si="61"/>
        <v/>
      </c>
      <c r="E200" s="7" t="str">
        <f t="shared" si="51"/>
        <v/>
      </c>
      <c r="F200" s="6" t="str">
        <f t="shared" si="62"/>
        <v/>
      </c>
      <c r="G200" s="11" t="str">
        <f>IF(A200="","",G199*(1+Assumptions!$B$13))</f>
        <v/>
      </c>
      <c r="H200" s="6" t="str">
        <f t="shared" si="63"/>
        <v/>
      </c>
      <c r="I200" s="7" t="str">
        <f t="shared" si="52"/>
        <v/>
      </c>
      <c r="J200" s="11" t="str">
        <f>IF(A200="","",J199*(1+Assumptions!$B$15))</f>
        <v/>
      </c>
      <c r="K200" s="5" t="str">
        <f>IF(A200="","",Assumptions!$B$15)</f>
        <v/>
      </c>
      <c r="L200" s="6" t="str">
        <f t="shared" si="53"/>
        <v/>
      </c>
      <c r="M200" s="14" t="str">
        <f t="shared" si="64"/>
        <v/>
      </c>
      <c r="N200" s="7" t="str">
        <f>IF(A200="","",N199+(M200*'Alt Added Brkdn'!F200))</f>
        <v/>
      </c>
      <c r="O200" s="6" t="str">
        <f t="shared" si="65"/>
        <v/>
      </c>
      <c r="P200" s="7" t="str">
        <f>IF(A200="","",P199+(M200*'Alt Added Brkdn'!G200))</f>
        <v/>
      </c>
      <c r="Q200" s="6" t="str">
        <f t="shared" si="67"/>
        <v/>
      </c>
      <c r="R200" s="7" t="str">
        <f>IF(A200="","",R199+(M200*'Alt Added Brkdn'!H200))</f>
        <v/>
      </c>
      <c r="S200" s="6" t="str">
        <f t="shared" si="54"/>
        <v/>
      </c>
      <c r="T200" s="7" t="str">
        <f>IF(A200="","",T199+(M200*'Alt Added Brkdn'!I200))</f>
        <v/>
      </c>
      <c r="U200" s="6" t="str">
        <f t="shared" si="55"/>
        <v/>
      </c>
      <c r="V200" s="11" t="str">
        <f>IF(A200="","",V199+(M200*'Alt Added Brkdn'!J200))</f>
        <v/>
      </c>
      <c r="W200" s="6" t="str">
        <f t="shared" si="56"/>
        <v/>
      </c>
      <c r="X200" s="11" t="str">
        <f>IF(A199="","",X199+(M200*'Alt Added Brkdn'!L200))</f>
        <v/>
      </c>
      <c r="Y200" s="6" t="str">
        <f t="shared" si="66"/>
        <v/>
      </c>
      <c r="Z200" s="11" t="str">
        <f>IF(A200="","",Z199+(M200*'Alt Added Brkdn'!L200))</f>
        <v/>
      </c>
      <c r="AA200" s="6" t="str">
        <f t="shared" si="57"/>
        <v/>
      </c>
      <c r="AB200" s="11" t="str">
        <f>IF(A200="","",AB199+(M200*'Alt Added Brkdn'!M200))</f>
        <v/>
      </c>
      <c r="AC200" s="6" t="str">
        <f t="shared" si="58"/>
        <v/>
      </c>
      <c r="AD200" s="11" t="str">
        <f>IF(A200="","",AD199+(M200*'Alt Added Brkdn'!N200))</f>
        <v/>
      </c>
      <c r="AE200" s="6" t="str">
        <f t="shared" si="59"/>
        <v/>
      </c>
      <c r="AF200" s="15" t="str">
        <f t="shared" si="60"/>
        <v/>
      </c>
    </row>
    <row r="201" spans="1:32" x14ac:dyDescent="0.3">
      <c r="A201" t="str">
        <f>'Emission Assumption Summary'!A201</f>
        <v/>
      </c>
      <c r="B201" s="4" t="str">
        <f>IF(A201="","",B200*(1+Assumptions!$B$9))</f>
        <v/>
      </c>
      <c r="C201" s="13" t="str">
        <f>IF(A201="","",C200*(1+Assumptions!$B$19))</f>
        <v/>
      </c>
      <c r="D201" s="11" t="str">
        <f t="shared" si="61"/>
        <v/>
      </c>
      <c r="E201" s="7" t="str">
        <f t="shared" si="51"/>
        <v/>
      </c>
      <c r="F201" s="6" t="str">
        <f t="shared" si="62"/>
        <v/>
      </c>
      <c r="G201" s="11" t="str">
        <f>IF(A201="","",G200*(1+Assumptions!$B$13))</f>
        <v/>
      </c>
      <c r="H201" s="6" t="str">
        <f t="shared" si="63"/>
        <v/>
      </c>
      <c r="I201" s="7" t="str">
        <f t="shared" si="52"/>
        <v/>
      </c>
      <c r="J201" s="11" t="str">
        <f>IF(A201="","",J200*(1+Assumptions!$B$15))</f>
        <v/>
      </c>
      <c r="K201" s="5" t="str">
        <f>IF(A201="","",Assumptions!$B$15)</f>
        <v/>
      </c>
      <c r="L201" s="6" t="str">
        <f t="shared" si="53"/>
        <v/>
      </c>
      <c r="M201" s="14" t="str">
        <f t="shared" si="64"/>
        <v/>
      </c>
      <c r="N201" s="7" t="str">
        <f>IF(A201="","",N200+(M201*'Alt Added Brkdn'!F201))</f>
        <v/>
      </c>
      <c r="O201" s="6" t="str">
        <f t="shared" si="65"/>
        <v/>
      </c>
      <c r="P201" s="7" t="str">
        <f>IF(A201="","",P200+(M201*'Alt Added Brkdn'!G201))</f>
        <v/>
      </c>
      <c r="Q201" s="6" t="str">
        <f t="shared" si="67"/>
        <v/>
      </c>
      <c r="R201" s="7" t="str">
        <f>IF(A201="","",R200+(M201*'Alt Added Brkdn'!H201))</f>
        <v/>
      </c>
      <c r="S201" s="6" t="str">
        <f t="shared" si="54"/>
        <v/>
      </c>
      <c r="T201" s="7" t="str">
        <f>IF(A201="","",T200+(M201*'Alt Added Brkdn'!I201))</f>
        <v/>
      </c>
      <c r="U201" s="6" t="str">
        <f t="shared" si="55"/>
        <v/>
      </c>
      <c r="V201" s="11" t="str">
        <f>IF(A201="","",V200+(M201*'Alt Added Brkdn'!J201))</f>
        <v/>
      </c>
      <c r="W201" s="6" t="str">
        <f t="shared" si="56"/>
        <v/>
      </c>
      <c r="X201" s="11" t="str">
        <f>IF(A200="","",X200+(M201*'Alt Added Brkdn'!L201))</f>
        <v/>
      </c>
      <c r="Y201" s="6" t="str">
        <f t="shared" si="66"/>
        <v/>
      </c>
      <c r="Z201" s="11" t="str">
        <f>IF(A201="","",Z200+(M201*'Alt Added Brkdn'!L201))</f>
        <v/>
      </c>
      <c r="AA201" s="6" t="str">
        <f t="shared" si="57"/>
        <v/>
      </c>
      <c r="AB201" s="11" t="str">
        <f>IF(A201="","",AB200+(M201*'Alt Added Brkdn'!M201))</f>
        <v/>
      </c>
      <c r="AC201" s="6" t="str">
        <f t="shared" si="58"/>
        <v/>
      </c>
      <c r="AD201" s="11" t="str">
        <f>IF(A201="","",AD200+(M201*'Alt Added Brkdn'!N201))</f>
        <v/>
      </c>
      <c r="AE201" s="6" t="str">
        <f t="shared" si="59"/>
        <v/>
      </c>
      <c r="AF201" s="15" t="str">
        <f t="shared" si="60"/>
        <v/>
      </c>
    </row>
    <row r="202" spans="1:32" x14ac:dyDescent="0.3">
      <c r="A202" t="str">
        <f>'Emission Assumption Summary'!A202</f>
        <v/>
      </c>
      <c r="B202" s="4" t="str">
        <f>IF(A202="","",B201*(1+Assumptions!$B$9))</f>
        <v/>
      </c>
      <c r="C202" s="13" t="str">
        <f>IF(A202="","",C201*(1+Assumptions!$B$19))</f>
        <v/>
      </c>
      <c r="D202" s="11" t="str">
        <f t="shared" si="61"/>
        <v/>
      </c>
      <c r="E202" s="7" t="str">
        <f t="shared" si="51"/>
        <v/>
      </c>
      <c r="F202" s="6" t="str">
        <f t="shared" si="62"/>
        <v/>
      </c>
      <c r="G202" s="11" t="str">
        <f>IF(A202="","",G201*(1+Assumptions!$B$13))</f>
        <v/>
      </c>
      <c r="H202" s="6" t="str">
        <f t="shared" si="63"/>
        <v/>
      </c>
      <c r="I202" s="7" t="str">
        <f t="shared" si="52"/>
        <v/>
      </c>
      <c r="J202" s="11" t="str">
        <f>IF(A202="","",J201*(1+Assumptions!$B$15))</f>
        <v/>
      </c>
      <c r="K202" s="5" t="str">
        <f>IF(A202="","",Assumptions!$B$15)</f>
        <v/>
      </c>
      <c r="L202" s="6" t="str">
        <f t="shared" si="53"/>
        <v/>
      </c>
      <c r="M202" s="14" t="str">
        <f t="shared" si="64"/>
        <v/>
      </c>
      <c r="N202" s="7" t="str">
        <f>IF(A202="","",N201+(M202*'Alt Added Brkdn'!F202))</f>
        <v/>
      </c>
      <c r="O202" s="6" t="str">
        <f t="shared" si="65"/>
        <v/>
      </c>
      <c r="P202" s="7" t="str">
        <f>IF(A202="","",P201+(M202*'Alt Added Brkdn'!G202))</f>
        <v/>
      </c>
      <c r="Q202" s="6" t="str">
        <f t="shared" si="67"/>
        <v/>
      </c>
      <c r="R202" s="7" t="str">
        <f>IF(A202="","",R201+(M202*'Alt Added Brkdn'!H202))</f>
        <v/>
      </c>
      <c r="S202" s="6" t="str">
        <f t="shared" si="54"/>
        <v/>
      </c>
      <c r="T202" s="7" t="str">
        <f>IF(A202="","",T201+(M202*'Alt Added Brkdn'!I202))</f>
        <v/>
      </c>
      <c r="U202" s="6" t="str">
        <f t="shared" si="55"/>
        <v/>
      </c>
      <c r="V202" s="11" t="str">
        <f>IF(A202="","",V201+(M202*'Alt Added Brkdn'!J202))</f>
        <v/>
      </c>
      <c r="W202" s="6" t="str">
        <f t="shared" si="56"/>
        <v/>
      </c>
      <c r="X202" s="11" t="str">
        <f>IF(A201="","",X201+(M202*'Alt Added Brkdn'!L202))</f>
        <v/>
      </c>
      <c r="Y202" s="6" t="str">
        <f t="shared" si="66"/>
        <v/>
      </c>
      <c r="Z202" s="11" t="str">
        <f>IF(A202="","",Z201+(M202*'Alt Added Brkdn'!L202))</f>
        <v/>
      </c>
      <c r="AA202" s="6" t="str">
        <f t="shared" si="57"/>
        <v/>
      </c>
      <c r="AB202" s="11" t="str">
        <f>IF(A202="","",AB201+(M202*'Alt Added Brkdn'!M202))</f>
        <v/>
      </c>
      <c r="AC202" s="6" t="str">
        <f t="shared" si="58"/>
        <v/>
      </c>
      <c r="AD202" s="11" t="str">
        <f>IF(A202="","",AD201+(M202*'Alt Added Brkdn'!N202))</f>
        <v/>
      </c>
      <c r="AE202" s="6" t="str">
        <f t="shared" si="59"/>
        <v/>
      </c>
      <c r="AF202" s="15" t="str">
        <f t="shared" si="60"/>
        <v/>
      </c>
    </row>
    <row r="203" spans="1:32" x14ac:dyDescent="0.3">
      <c r="A203" t="str">
        <f>'Emission Assumption Summary'!A203</f>
        <v/>
      </c>
      <c r="B203" s="4" t="str">
        <f>IF(A203="","",B202*(1+Assumptions!$B$9))</f>
        <v/>
      </c>
      <c r="C203" s="13" t="str">
        <f>IF(A203="","",C202*(1+Assumptions!$B$19))</f>
        <v/>
      </c>
      <c r="D203" s="11" t="str">
        <f t="shared" si="61"/>
        <v/>
      </c>
      <c r="E203" s="7" t="str">
        <f t="shared" si="51"/>
        <v/>
      </c>
      <c r="F203" s="6" t="str">
        <f t="shared" si="62"/>
        <v/>
      </c>
      <c r="G203" s="11" t="str">
        <f>IF(A203="","",G202*(1+Assumptions!$B$13))</f>
        <v/>
      </c>
      <c r="H203" s="6" t="str">
        <f t="shared" si="63"/>
        <v/>
      </c>
      <c r="I203" s="7" t="str">
        <f t="shared" si="52"/>
        <v/>
      </c>
      <c r="J203" s="11" t="str">
        <f>IF(A203="","",J202*(1+Assumptions!$B$15))</f>
        <v/>
      </c>
      <c r="K203" s="5" t="str">
        <f>IF(A203="","",Assumptions!$B$15)</f>
        <v/>
      </c>
      <c r="L203" s="6" t="str">
        <f t="shared" si="53"/>
        <v/>
      </c>
      <c r="M203" s="14" t="str">
        <f t="shared" si="64"/>
        <v/>
      </c>
      <c r="N203" s="7" t="str">
        <f>IF(A203="","",N202+(M203*'Alt Added Brkdn'!F203))</f>
        <v/>
      </c>
      <c r="O203" s="6" t="str">
        <f t="shared" si="65"/>
        <v/>
      </c>
      <c r="P203" s="7" t="str">
        <f>IF(A203="","",P202+(M203*'Alt Added Brkdn'!G203))</f>
        <v/>
      </c>
      <c r="Q203" s="6" t="str">
        <f t="shared" si="67"/>
        <v/>
      </c>
      <c r="R203" s="7" t="str">
        <f>IF(A203="","",R202+(M203*'Alt Added Brkdn'!H203))</f>
        <v/>
      </c>
      <c r="S203" s="6" t="str">
        <f t="shared" si="54"/>
        <v/>
      </c>
      <c r="T203" s="7" t="str">
        <f>IF(A203="","",T202+(M203*'Alt Added Brkdn'!I203))</f>
        <v/>
      </c>
      <c r="U203" s="6" t="str">
        <f t="shared" si="55"/>
        <v/>
      </c>
      <c r="V203" s="11" t="str">
        <f>IF(A203="","",V202+(M203*'Alt Added Brkdn'!J203))</f>
        <v/>
      </c>
      <c r="W203" s="6" t="str">
        <f t="shared" si="56"/>
        <v/>
      </c>
      <c r="X203" s="11" t="str">
        <f>IF(A202="","",X202+(M203*'Alt Added Brkdn'!L203))</f>
        <v/>
      </c>
      <c r="Y203" s="6" t="str">
        <f t="shared" si="66"/>
        <v/>
      </c>
      <c r="Z203" s="11" t="str">
        <f>IF(A203="","",Z202+(M203*'Alt Added Brkdn'!L203))</f>
        <v/>
      </c>
      <c r="AA203" s="6" t="str">
        <f t="shared" si="57"/>
        <v/>
      </c>
      <c r="AB203" s="11" t="str">
        <f>IF(A203="","",AB202+(M203*'Alt Added Brkdn'!M203))</f>
        <v/>
      </c>
      <c r="AC203" s="6" t="str">
        <f t="shared" si="58"/>
        <v/>
      </c>
      <c r="AD203" s="11" t="str">
        <f>IF(A203="","",AD202+(M203*'Alt Added Brkdn'!N203))</f>
        <v/>
      </c>
      <c r="AE203" s="6" t="str">
        <f t="shared" si="59"/>
        <v/>
      </c>
      <c r="AF203" s="15" t="str">
        <f t="shared" si="60"/>
        <v/>
      </c>
    </row>
    <row r="204" spans="1:32" x14ac:dyDescent="0.3">
      <c r="A204" t="str">
        <f>'Emission Assumption Summary'!A204</f>
        <v/>
      </c>
      <c r="B204" s="4" t="str">
        <f>IF(A204="","",B203*(1+Assumptions!$B$9))</f>
        <v/>
      </c>
      <c r="C204" s="13" t="str">
        <f>IF(A204="","",C203*(1+Assumptions!$B$19))</f>
        <v/>
      </c>
      <c r="D204" s="11" t="str">
        <f t="shared" si="61"/>
        <v/>
      </c>
      <c r="E204" s="7" t="str">
        <f t="shared" si="51"/>
        <v/>
      </c>
      <c r="F204" s="6" t="str">
        <f t="shared" si="62"/>
        <v/>
      </c>
      <c r="G204" s="11" t="str">
        <f>IF(A204="","",G203*(1+Assumptions!$B$13))</f>
        <v/>
      </c>
      <c r="H204" s="6" t="str">
        <f t="shared" si="63"/>
        <v/>
      </c>
      <c r="I204" s="7" t="str">
        <f t="shared" si="52"/>
        <v/>
      </c>
      <c r="J204" s="11" t="str">
        <f>IF(A204="","",J203*(1+Assumptions!$B$15))</f>
        <v/>
      </c>
      <c r="K204" s="5" t="str">
        <f>IF(A204="","",Assumptions!$B$15)</f>
        <v/>
      </c>
      <c r="L204" s="6" t="str">
        <f t="shared" si="53"/>
        <v/>
      </c>
      <c r="M204" s="14" t="str">
        <f t="shared" si="64"/>
        <v/>
      </c>
      <c r="N204" s="7" t="str">
        <f>IF(A204="","",N203+(M204*'Alt Added Brkdn'!F204))</f>
        <v/>
      </c>
      <c r="O204" s="6" t="str">
        <f t="shared" si="65"/>
        <v/>
      </c>
      <c r="P204" s="7" t="str">
        <f>IF(A204="","",P203+(M204*'Alt Added Brkdn'!G204))</f>
        <v/>
      </c>
      <c r="Q204" s="6" t="str">
        <f t="shared" si="67"/>
        <v/>
      </c>
      <c r="R204" s="7" t="str">
        <f>IF(A204="","",R203+(M204*'Alt Added Brkdn'!H204))</f>
        <v/>
      </c>
      <c r="S204" s="6" t="str">
        <f t="shared" si="54"/>
        <v/>
      </c>
      <c r="T204" s="7" t="str">
        <f>IF(A204="","",T203+(M204*'Alt Added Brkdn'!I204))</f>
        <v/>
      </c>
      <c r="U204" s="6" t="str">
        <f t="shared" si="55"/>
        <v/>
      </c>
      <c r="V204" s="11" t="str">
        <f>IF(A204="","",V203+(M204*'Alt Added Brkdn'!J204))</f>
        <v/>
      </c>
      <c r="W204" s="6" t="str">
        <f t="shared" si="56"/>
        <v/>
      </c>
      <c r="X204" s="11" t="str">
        <f>IF(A203="","",X203+(M204*'Alt Added Brkdn'!L204))</f>
        <v/>
      </c>
      <c r="Y204" s="6" t="str">
        <f t="shared" si="66"/>
        <v/>
      </c>
      <c r="Z204" s="11" t="str">
        <f>IF(A204="","",Z203+(M204*'Alt Added Brkdn'!L204))</f>
        <v/>
      </c>
      <c r="AA204" s="6" t="str">
        <f t="shared" si="57"/>
        <v/>
      </c>
      <c r="AB204" s="11" t="str">
        <f>IF(A204="","",AB203+(M204*'Alt Added Brkdn'!M204))</f>
        <v/>
      </c>
      <c r="AC204" s="6" t="str">
        <f t="shared" si="58"/>
        <v/>
      </c>
      <c r="AD204" s="11" t="str">
        <f>IF(A204="","",AD203+(M204*'Alt Added Brkdn'!N204))</f>
        <v/>
      </c>
      <c r="AE204" s="6" t="str">
        <f t="shared" si="59"/>
        <v/>
      </c>
      <c r="AF204" s="15" t="str">
        <f t="shared" si="60"/>
        <v/>
      </c>
    </row>
    <row r="205" spans="1:32" x14ac:dyDescent="0.3">
      <c r="A205" t="str">
        <f>'Emission Assumption Summary'!A205</f>
        <v/>
      </c>
      <c r="B205" s="4" t="str">
        <f>IF(A205="","",B204*(1+Assumptions!$B$9))</f>
        <v/>
      </c>
      <c r="C205" s="13" t="str">
        <f>IF(A205="","",C204*(1+Assumptions!$B$19))</f>
        <v/>
      </c>
      <c r="D205" s="11" t="str">
        <f t="shared" si="61"/>
        <v/>
      </c>
      <c r="E205" s="7" t="str">
        <f t="shared" si="51"/>
        <v/>
      </c>
      <c r="F205" s="6" t="str">
        <f t="shared" si="62"/>
        <v/>
      </c>
      <c r="G205" s="11" t="str">
        <f>IF(A205="","",G204*(1+Assumptions!$B$13))</f>
        <v/>
      </c>
      <c r="H205" s="6" t="str">
        <f t="shared" si="63"/>
        <v/>
      </c>
      <c r="I205" s="7" t="str">
        <f t="shared" si="52"/>
        <v/>
      </c>
      <c r="J205" s="11" t="str">
        <f>IF(A205="","",J204*(1+Assumptions!$B$15))</f>
        <v/>
      </c>
      <c r="K205" s="5" t="str">
        <f>IF(A205="","",Assumptions!$B$15)</f>
        <v/>
      </c>
      <c r="L205" s="6" t="str">
        <f t="shared" si="53"/>
        <v/>
      </c>
      <c r="M205" s="14" t="str">
        <f t="shared" si="64"/>
        <v/>
      </c>
      <c r="N205" s="7" t="str">
        <f>IF(A205="","",N204+(M205*'Alt Added Brkdn'!F205))</f>
        <v/>
      </c>
      <c r="O205" s="6" t="str">
        <f t="shared" si="65"/>
        <v/>
      </c>
      <c r="P205" s="7" t="str">
        <f>IF(A205="","",P204+(M205*'Alt Added Brkdn'!G205))</f>
        <v/>
      </c>
      <c r="Q205" s="6" t="str">
        <f t="shared" si="67"/>
        <v/>
      </c>
      <c r="R205" s="7" t="str">
        <f>IF(A205="","",R204+(M205*'Alt Added Brkdn'!H205))</f>
        <v/>
      </c>
      <c r="S205" s="6" t="str">
        <f t="shared" si="54"/>
        <v/>
      </c>
      <c r="T205" s="7" t="str">
        <f>IF(A205="","",T204+(M205*'Alt Added Brkdn'!I205))</f>
        <v/>
      </c>
      <c r="U205" s="6" t="str">
        <f t="shared" si="55"/>
        <v/>
      </c>
      <c r="V205" s="11" t="str">
        <f>IF(A205="","",V204+(M205*'Alt Added Brkdn'!J205))</f>
        <v/>
      </c>
      <c r="W205" s="6" t="str">
        <f t="shared" si="56"/>
        <v/>
      </c>
      <c r="X205" s="11" t="str">
        <f>IF(A204="","",X204+(M205*'Alt Added Brkdn'!L205))</f>
        <v/>
      </c>
      <c r="Y205" s="6" t="str">
        <f t="shared" si="66"/>
        <v/>
      </c>
      <c r="Z205" s="11" t="str">
        <f>IF(A205="","",Z204+(M205*'Alt Added Brkdn'!L205))</f>
        <v/>
      </c>
      <c r="AA205" s="6" t="str">
        <f t="shared" si="57"/>
        <v/>
      </c>
      <c r="AB205" s="11" t="str">
        <f>IF(A205="","",AB204+(M205*'Alt Added Brkdn'!M205))</f>
        <v/>
      </c>
      <c r="AC205" s="6" t="str">
        <f t="shared" si="58"/>
        <v/>
      </c>
      <c r="AD205" s="11" t="str">
        <f>IF(A205="","",AD204+(M205*'Alt Added Brkdn'!N205))</f>
        <v/>
      </c>
      <c r="AE205" s="6" t="str">
        <f t="shared" si="59"/>
        <v/>
      </c>
      <c r="AF205" s="15" t="str">
        <f t="shared" si="60"/>
        <v/>
      </c>
    </row>
    <row r="206" spans="1:32" x14ac:dyDescent="0.3">
      <c r="A206" t="str">
        <f>'Emission Assumption Summary'!A206</f>
        <v/>
      </c>
      <c r="B206" s="4" t="str">
        <f>IF(A206="","",B205*(1+Assumptions!$B$9))</f>
        <v/>
      </c>
      <c r="C206" s="13" t="str">
        <f>IF(A206="","",C205*(1+Assumptions!$B$19))</f>
        <v/>
      </c>
      <c r="D206" s="11" t="str">
        <f t="shared" si="61"/>
        <v/>
      </c>
      <c r="E206" s="7" t="str">
        <f t="shared" si="51"/>
        <v/>
      </c>
      <c r="F206" s="6" t="str">
        <f t="shared" si="62"/>
        <v/>
      </c>
      <c r="G206" s="11" t="str">
        <f>IF(A206="","",G205*(1+Assumptions!$B$13))</f>
        <v/>
      </c>
      <c r="H206" s="6" t="str">
        <f t="shared" si="63"/>
        <v/>
      </c>
      <c r="I206" s="7" t="str">
        <f t="shared" si="52"/>
        <v/>
      </c>
      <c r="J206" s="11" t="str">
        <f>IF(A206="","",J205*(1+Assumptions!$B$15))</f>
        <v/>
      </c>
      <c r="K206" s="5" t="str">
        <f>IF(A206="","",Assumptions!$B$15)</f>
        <v/>
      </c>
      <c r="L206" s="6" t="str">
        <f t="shared" si="53"/>
        <v/>
      </c>
      <c r="M206" s="14" t="str">
        <f t="shared" si="64"/>
        <v/>
      </c>
      <c r="N206" s="7" t="str">
        <f>IF(A206="","",N205+(M206*'Alt Added Brkdn'!F206))</f>
        <v/>
      </c>
      <c r="O206" s="6" t="str">
        <f t="shared" si="65"/>
        <v/>
      </c>
      <c r="P206" s="7" t="str">
        <f>IF(A206="","",P205+(M206*'Alt Added Brkdn'!G206))</f>
        <v/>
      </c>
      <c r="Q206" s="6" t="str">
        <f t="shared" si="67"/>
        <v/>
      </c>
      <c r="R206" s="7" t="str">
        <f>IF(A206="","",R205+(M206*'Alt Added Brkdn'!H206))</f>
        <v/>
      </c>
      <c r="S206" s="6" t="str">
        <f t="shared" si="54"/>
        <v/>
      </c>
      <c r="T206" s="7" t="str">
        <f>IF(A206="","",T205+(M206*'Alt Added Brkdn'!I206))</f>
        <v/>
      </c>
      <c r="U206" s="6" t="str">
        <f t="shared" si="55"/>
        <v/>
      </c>
      <c r="V206" s="11" t="str">
        <f>IF(A206="","",V205+(M206*'Alt Added Brkdn'!J206))</f>
        <v/>
      </c>
      <c r="W206" s="6" t="str">
        <f t="shared" si="56"/>
        <v/>
      </c>
      <c r="X206" s="11" t="str">
        <f>IF(A205="","",X205+(M206*'Alt Added Brkdn'!L206))</f>
        <v/>
      </c>
      <c r="Y206" s="6" t="str">
        <f t="shared" si="66"/>
        <v/>
      </c>
      <c r="Z206" s="11" t="str">
        <f>IF(A206="","",Z205+(M206*'Alt Added Brkdn'!L206))</f>
        <v/>
      </c>
      <c r="AA206" s="6" t="str">
        <f t="shared" si="57"/>
        <v/>
      </c>
      <c r="AB206" s="11" t="str">
        <f>IF(A206="","",AB205+(M206*'Alt Added Brkdn'!M206))</f>
        <v/>
      </c>
      <c r="AC206" s="6" t="str">
        <f t="shared" si="58"/>
        <v/>
      </c>
      <c r="AD206" s="11" t="str">
        <f>IF(A206="","",AD205+(M206*'Alt Added Brkdn'!N206))</f>
        <v/>
      </c>
      <c r="AE206" s="6" t="str">
        <f t="shared" si="59"/>
        <v/>
      </c>
      <c r="AF206" s="15" t="str">
        <f t="shared" si="60"/>
        <v/>
      </c>
    </row>
    <row r="207" spans="1:32" x14ac:dyDescent="0.3">
      <c r="A207" t="str">
        <f>'Emission Assumption Summary'!A207</f>
        <v/>
      </c>
      <c r="B207" s="4" t="str">
        <f>IF(A207="","",B206*(1+Assumptions!$B$9))</f>
        <v/>
      </c>
      <c r="C207" s="13" t="str">
        <f>IF(A207="","",C206*(1+Assumptions!$B$19))</f>
        <v/>
      </c>
      <c r="D207" s="11" t="str">
        <f t="shared" si="61"/>
        <v/>
      </c>
      <c r="E207" s="7" t="str">
        <f t="shared" si="51"/>
        <v/>
      </c>
      <c r="F207" s="6" t="str">
        <f t="shared" si="62"/>
        <v/>
      </c>
      <c r="G207" s="11" t="str">
        <f>IF(A207="","",G206*(1+Assumptions!$B$13))</f>
        <v/>
      </c>
      <c r="H207" s="6" t="str">
        <f t="shared" si="63"/>
        <v/>
      </c>
      <c r="I207" s="7" t="str">
        <f t="shared" si="52"/>
        <v/>
      </c>
      <c r="J207" s="11" t="str">
        <f>IF(A207="","",J206*(1+Assumptions!$B$15))</f>
        <v/>
      </c>
      <c r="K207" s="5" t="str">
        <f>IF(A207="","",Assumptions!$B$15)</f>
        <v/>
      </c>
      <c r="L207" s="6" t="str">
        <f t="shared" si="53"/>
        <v/>
      </c>
      <c r="M207" s="14" t="str">
        <f t="shared" si="64"/>
        <v/>
      </c>
      <c r="N207" s="7" t="str">
        <f>IF(A207="","",N206+(M207*'Alt Added Brkdn'!F207))</f>
        <v/>
      </c>
      <c r="O207" s="6" t="str">
        <f t="shared" si="65"/>
        <v/>
      </c>
      <c r="P207" s="7" t="str">
        <f>IF(A207="","",P206+(M207*'Alt Added Brkdn'!G207))</f>
        <v/>
      </c>
      <c r="Q207" s="6" t="str">
        <f t="shared" si="67"/>
        <v/>
      </c>
      <c r="R207" s="7" t="str">
        <f>IF(A207="","",R206+(M207*'Alt Added Brkdn'!H207))</f>
        <v/>
      </c>
      <c r="S207" s="6" t="str">
        <f t="shared" si="54"/>
        <v/>
      </c>
      <c r="T207" s="7" t="str">
        <f>IF(A207="","",T206+(M207*'Alt Added Brkdn'!I207))</f>
        <v/>
      </c>
      <c r="U207" s="6" t="str">
        <f t="shared" si="55"/>
        <v/>
      </c>
      <c r="V207" s="11" t="str">
        <f>IF(A207="","",V206+(M207*'Alt Added Brkdn'!J207))</f>
        <v/>
      </c>
      <c r="W207" s="6" t="str">
        <f t="shared" si="56"/>
        <v/>
      </c>
      <c r="X207" s="11" t="str">
        <f>IF(A206="","",X206+(M207*'Alt Added Brkdn'!L207))</f>
        <v/>
      </c>
      <c r="Y207" s="6" t="str">
        <f t="shared" si="66"/>
        <v/>
      </c>
      <c r="Z207" s="11" t="str">
        <f>IF(A207="","",Z206+(M207*'Alt Added Brkdn'!L207))</f>
        <v/>
      </c>
      <c r="AA207" s="6" t="str">
        <f t="shared" si="57"/>
        <v/>
      </c>
      <c r="AB207" s="11" t="str">
        <f>IF(A207="","",AB206+(M207*'Alt Added Brkdn'!M207))</f>
        <v/>
      </c>
      <c r="AC207" s="6" t="str">
        <f t="shared" si="58"/>
        <v/>
      </c>
      <c r="AD207" s="11" t="str">
        <f>IF(A207="","",AD206+(M207*'Alt Added Brkdn'!N207))</f>
        <v/>
      </c>
      <c r="AE207" s="6" t="str">
        <f t="shared" si="59"/>
        <v/>
      </c>
      <c r="AF207" s="15" t="str">
        <f t="shared" si="60"/>
        <v/>
      </c>
    </row>
    <row r="208" spans="1:32" x14ac:dyDescent="0.3">
      <c r="A208" t="str">
        <f>'Emission Assumption Summary'!A208</f>
        <v/>
      </c>
      <c r="B208" s="4" t="str">
        <f>IF(A208="","",B207*(1+Assumptions!$B$9))</f>
        <v/>
      </c>
      <c r="C208" s="13" t="str">
        <f>IF(A208="","",C207*(1+Assumptions!$B$19))</f>
        <v/>
      </c>
      <c r="D208" s="11" t="str">
        <f t="shared" si="61"/>
        <v/>
      </c>
      <c r="E208" s="7" t="str">
        <f t="shared" si="51"/>
        <v/>
      </c>
      <c r="F208" s="6" t="str">
        <f t="shared" si="62"/>
        <v/>
      </c>
      <c r="G208" s="11" t="str">
        <f>IF(A208="","",G207*(1+Assumptions!$B$13))</f>
        <v/>
      </c>
      <c r="H208" s="6" t="str">
        <f t="shared" si="63"/>
        <v/>
      </c>
      <c r="I208" s="7" t="str">
        <f t="shared" si="52"/>
        <v/>
      </c>
      <c r="J208" s="11" t="str">
        <f>IF(A208="","",J207*(1+Assumptions!$B$15))</f>
        <v/>
      </c>
      <c r="K208" s="5" t="str">
        <f>IF(A208="","",Assumptions!$B$15)</f>
        <v/>
      </c>
      <c r="L208" s="6" t="str">
        <f t="shared" si="53"/>
        <v/>
      </c>
      <c r="M208" s="14" t="str">
        <f t="shared" si="64"/>
        <v/>
      </c>
      <c r="N208" s="7" t="str">
        <f>IF(A208="","",N207+(M208*'Alt Added Brkdn'!F208))</f>
        <v/>
      </c>
      <c r="O208" s="6" t="str">
        <f t="shared" si="65"/>
        <v/>
      </c>
      <c r="P208" s="7" t="str">
        <f>IF(A208="","",P207+(M208*'Alt Added Brkdn'!G208))</f>
        <v/>
      </c>
      <c r="Q208" s="6" t="str">
        <f t="shared" si="67"/>
        <v/>
      </c>
      <c r="R208" s="7" t="str">
        <f>IF(A208="","",R207+(M208*'Alt Added Brkdn'!H208))</f>
        <v/>
      </c>
      <c r="S208" s="6" t="str">
        <f t="shared" si="54"/>
        <v/>
      </c>
      <c r="T208" s="7" t="str">
        <f>IF(A208="","",T207+(M208*'Alt Added Brkdn'!I208))</f>
        <v/>
      </c>
      <c r="U208" s="6" t="str">
        <f t="shared" si="55"/>
        <v/>
      </c>
      <c r="V208" s="11" t="str">
        <f>IF(A208="","",V207+(M208*'Alt Added Brkdn'!J208))</f>
        <v/>
      </c>
      <c r="W208" s="6" t="str">
        <f t="shared" si="56"/>
        <v/>
      </c>
      <c r="X208" s="11" t="str">
        <f>IF(A207="","",X207+(M208*'Alt Added Brkdn'!L208))</f>
        <v/>
      </c>
      <c r="Y208" s="6" t="str">
        <f t="shared" si="66"/>
        <v/>
      </c>
      <c r="Z208" s="11" t="str">
        <f>IF(A208="","",Z207+(M208*'Alt Added Brkdn'!L208))</f>
        <v/>
      </c>
      <c r="AA208" s="6" t="str">
        <f t="shared" si="57"/>
        <v/>
      </c>
      <c r="AB208" s="11" t="str">
        <f>IF(A208="","",AB207+(M208*'Alt Added Brkdn'!M208))</f>
        <v/>
      </c>
      <c r="AC208" s="6" t="str">
        <f t="shared" si="58"/>
        <v/>
      </c>
      <c r="AD208" s="11" t="str">
        <f>IF(A208="","",AD207+(M208*'Alt Added Brkdn'!N208))</f>
        <v/>
      </c>
      <c r="AE208" s="6" t="str">
        <f t="shared" si="59"/>
        <v/>
      </c>
      <c r="AF208" s="15" t="str">
        <f t="shared" si="60"/>
        <v/>
      </c>
    </row>
    <row r="209" spans="1:32" x14ac:dyDescent="0.3">
      <c r="A209" t="str">
        <f>'Emission Assumption Summary'!A209</f>
        <v/>
      </c>
      <c r="B209" s="4" t="str">
        <f>IF(A209="","",B208*(1+Assumptions!$B$9))</f>
        <v/>
      </c>
      <c r="C209" s="13" t="str">
        <f>IF(A209="","",C208*(1+Assumptions!$B$19))</f>
        <v/>
      </c>
      <c r="D209" s="11" t="str">
        <f t="shared" si="61"/>
        <v/>
      </c>
      <c r="E209" s="7" t="str">
        <f t="shared" si="51"/>
        <v/>
      </c>
      <c r="F209" s="6" t="str">
        <f t="shared" si="62"/>
        <v/>
      </c>
      <c r="G209" s="11" t="str">
        <f>IF(A209="","",G208*(1+Assumptions!$B$13))</f>
        <v/>
      </c>
      <c r="H209" s="6" t="str">
        <f t="shared" si="63"/>
        <v/>
      </c>
      <c r="I209" s="7" t="str">
        <f t="shared" si="52"/>
        <v/>
      </c>
      <c r="J209" s="11" t="str">
        <f>IF(A209="","",J208*(1+Assumptions!$B$15))</f>
        <v/>
      </c>
      <c r="K209" s="5" t="str">
        <f>IF(A209="","",Assumptions!$B$15)</f>
        <v/>
      </c>
      <c r="L209" s="6" t="str">
        <f t="shared" si="53"/>
        <v/>
      </c>
      <c r="M209" s="14" t="str">
        <f t="shared" si="64"/>
        <v/>
      </c>
      <c r="N209" s="7" t="str">
        <f>IF(A209="","",N208+(M209*'Alt Added Brkdn'!F209))</f>
        <v/>
      </c>
      <c r="O209" s="6" t="str">
        <f t="shared" si="65"/>
        <v/>
      </c>
      <c r="P209" s="7" t="str">
        <f>IF(A209="","",P208+(M209*'Alt Added Brkdn'!G209))</f>
        <v/>
      </c>
      <c r="Q209" s="6" t="str">
        <f t="shared" si="67"/>
        <v/>
      </c>
      <c r="R209" s="7" t="str">
        <f>IF(A209="","",R208+(M209*'Alt Added Brkdn'!H209))</f>
        <v/>
      </c>
      <c r="S209" s="6" t="str">
        <f t="shared" si="54"/>
        <v/>
      </c>
      <c r="T209" s="7" t="str">
        <f>IF(A209="","",T208+(M209*'Alt Added Brkdn'!I209))</f>
        <v/>
      </c>
      <c r="U209" s="6" t="str">
        <f t="shared" si="55"/>
        <v/>
      </c>
      <c r="V209" s="11" t="str">
        <f>IF(A209="","",V208+(M209*'Alt Added Brkdn'!J209))</f>
        <v/>
      </c>
      <c r="W209" s="6" t="str">
        <f t="shared" si="56"/>
        <v/>
      </c>
      <c r="X209" s="11" t="str">
        <f>IF(A208="","",X208+(M209*'Alt Added Brkdn'!L209))</f>
        <v/>
      </c>
      <c r="Y209" s="6" t="str">
        <f t="shared" si="66"/>
        <v/>
      </c>
      <c r="Z209" s="11" t="str">
        <f>IF(A209="","",Z208+(M209*'Alt Added Brkdn'!L209))</f>
        <v/>
      </c>
      <c r="AA209" s="6" t="str">
        <f t="shared" si="57"/>
        <v/>
      </c>
      <c r="AB209" s="11" t="str">
        <f>IF(A209="","",AB208+(M209*'Alt Added Brkdn'!M209))</f>
        <v/>
      </c>
      <c r="AC209" s="6" t="str">
        <f t="shared" si="58"/>
        <v/>
      </c>
      <c r="AD209" s="11" t="str">
        <f>IF(A209="","",AD208+(M209*'Alt Added Brkdn'!N209))</f>
        <v/>
      </c>
      <c r="AE209" s="6" t="str">
        <f t="shared" si="59"/>
        <v/>
      </c>
      <c r="AF209" s="15" t="str">
        <f t="shared" si="60"/>
        <v/>
      </c>
    </row>
    <row r="210" spans="1:32" x14ac:dyDescent="0.3">
      <c r="A210" t="str">
        <f>'Emission Assumption Summary'!A210</f>
        <v/>
      </c>
      <c r="B210" s="4" t="str">
        <f>IF(A210="","",B209*(1+Assumptions!$B$9))</f>
        <v/>
      </c>
      <c r="C210" s="13" t="str">
        <f>IF(A210="","",C209*(1+Assumptions!$B$19))</f>
        <v/>
      </c>
      <c r="D210" s="11" t="str">
        <f t="shared" si="61"/>
        <v/>
      </c>
      <c r="E210" s="7" t="str">
        <f t="shared" si="51"/>
        <v/>
      </c>
      <c r="F210" s="6" t="str">
        <f t="shared" si="62"/>
        <v/>
      </c>
      <c r="G210" s="11" t="str">
        <f>IF(A210="","",G209*(1+Assumptions!$B$13))</f>
        <v/>
      </c>
      <c r="H210" s="6" t="str">
        <f t="shared" si="63"/>
        <v/>
      </c>
      <c r="I210" s="7" t="str">
        <f t="shared" si="52"/>
        <v/>
      </c>
      <c r="J210" s="11" t="str">
        <f>IF(A210="","",J209*(1+Assumptions!$B$15))</f>
        <v/>
      </c>
      <c r="K210" s="5" t="str">
        <f>IF(A210="","",Assumptions!$B$15)</f>
        <v/>
      </c>
      <c r="L210" s="6" t="str">
        <f t="shared" si="53"/>
        <v/>
      </c>
      <c r="M210" s="14" t="str">
        <f t="shared" si="64"/>
        <v/>
      </c>
      <c r="N210" s="7" t="str">
        <f>IF(A210="","",N209+(M210*'Alt Added Brkdn'!F210))</f>
        <v/>
      </c>
      <c r="O210" s="6" t="str">
        <f t="shared" si="65"/>
        <v/>
      </c>
      <c r="P210" s="7" t="str">
        <f>IF(A210="","",P209+(M210*'Alt Added Brkdn'!G210))</f>
        <v/>
      </c>
      <c r="Q210" s="6" t="str">
        <f t="shared" si="67"/>
        <v/>
      </c>
      <c r="R210" s="7" t="str">
        <f>IF(A210="","",R209+(M210*'Alt Added Brkdn'!H210))</f>
        <v/>
      </c>
      <c r="S210" s="6" t="str">
        <f t="shared" si="54"/>
        <v/>
      </c>
      <c r="T210" s="7" t="str">
        <f>IF(A210="","",T209+(M210*'Alt Added Brkdn'!I210))</f>
        <v/>
      </c>
      <c r="U210" s="6" t="str">
        <f t="shared" si="55"/>
        <v/>
      </c>
      <c r="V210" s="11" t="str">
        <f>IF(A210="","",V209+(M210*'Alt Added Brkdn'!J210))</f>
        <v/>
      </c>
      <c r="W210" s="6" t="str">
        <f t="shared" si="56"/>
        <v/>
      </c>
      <c r="X210" s="11" t="str">
        <f>IF(A209="","",X209+(M210*'Alt Added Brkdn'!L210))</f>
        <v/>
      </c>
      <c r="Y210" s="6" t="str">
        <f t="shared" si="66"/>
        <v/>
      </c>
      <c r="Z210" s="11" t="str">
        <f>IF(A210="","",Z209+(M210*'Alt Added Brkdn'!L210))</f>
        <v/>
      </c>
      <c r="AA210" s="6" t="str">
        <f t="shared" si="57"/>
        <v/>
      </c>
      <c r="AB210" s="11" t="str">
        <f>IF(A210="","",AB209+(M210*'Alt Added Brkdn'!M210))</f>
        <v/>
      </c>
      <c r="AC210" s="6" t="str">
        <f t="shared" si="58"/>
        <v/>
      </c>
      <c r="AD210" s="11" t="str">
        <f>IF(A210="","",AD209+(M210*'Alt Added Brkdn'!N210))</f>
        <v/>
      </c>
      <c r="AE210" s="6" t="str">
        <f t="shared" si="59"/>
        <v/>
      </c>
      <c r="AF210" s="15" t="str">
        <f t="shared" si="60"/>
        <v/>
      </c>
    </row>
    <row r="211" spans="1:32" x14ac:dyDescent="0.3">
      <c r="A211" t="str">
        <f>'Emission Assumption Summary'!A211</f>
        <v/>
      </c>
      <c r="B211" s="4" t="str">
        <f>IF(A211="","",B210*(1+Assumptions!$B$9))</f>
        <v/>
      </c>
      <c r="C211" s="13" t="str">
        <f>IF(A211="","",C210*(1+Assumptions!$B$19))</f>
        <v/>
      </c>
      <c r="D211" s="11" t="str">
        <f t="shared" si="61"/>
        <v/>
      </c>
      <c r="E211" s="7" t="str">
        <f t="shared" si="51"/>
        <v/>
      </c>
      <c r="F211" s="6" t="str">
        <f t="shared" si="62"/>
        <v/>
      </c>
      <c r="G211" s="11" t="str">
        <f>IF(A211="","",G210*(1+Assumptions!$B$13))</f>
        <v/>
      </c>
      <c r="H211" s="6" t="str">
        <f t="shared" si="63"/>
        <v/>
      </c>
      <c r="I211" s="7" t="str">
        <f t="shared" si="52"/>
        <v/>
      </c>
      <c r="J211" s="11" t="str">
        <f>IF(A211="","",J210*(1+Assumptions!$B$15))</f>
        <v/>
      </c>
      <c r="K211" s="5" t="str">
        <f>IF(A211="","",Assumptions!$B$15)</f>
        <v/>
      </c>
      <c r="L211" s="6" t="str">
        <f t="shared" si="53"/>
        <v/>
      </c>
      <c r="M211" s="14" t="str">
        <f t="shared" si="64"/>
        <v/>
      </c>
      <c r="N211" s="7" t="str">
        <f>IF(A211="","",N210+(M211*'Alt Added Brkdn'!F211))</f>
        <v/>
      </c>
      <c r="O211" s="6" t="str">
        <f t="shared" si="65"/>
        <v/>
      </c>
      <c r="P211" s="7" t="str">
        <f>IF(A211="","",P210+(M211*'Alt Added Brkdn'!G211))</f>
        <v/>
      </c>
      <c r="Q211" s="6" t="str">
        <f t="shared" si="67"/>
        <v/>
      </c>
      <c r="R211" s="7" t="str">
        <f>IF(A211="","",R210+(M211*'Alt Added Brkdn'!H211))</f>
        <v/>
      </c>
      <c r="S211" s="6" t="str">
        <f t="shared" si="54"/>
        <v/>
      </c>
      <c r="T211" s="7" t="str">
        <f>IF(A211="","",T210+(M211*'Alt Added Brkdn'!I211))</f>
        <v/>
      </c>
      <c r="U211" s="6" t="str">
        <f t="shared" si="55"/>
        <v/>
      </c>
      <c r="V211" s="11" t="str">
        <f>IF(A211="","",V210+(M211*'Alt Added Brkdn'!J211))</f>
        <v/>
      </c>
      <c r="W211" s="6" t="str">
        <f t="shared" si="56"/>
        <v/>
      </c>
      <c r="X211" s="11" t="str">
        <f>IF(A210="","",X210+(M211*'Alt Added Brkdn'!L211))</f>
        <v/>
      </c>
      <c r="Y211" s="6" t="str">
        <f t="shared" si="66"/>
        <v/>
      </c>
      <c r="Z211" s="11" t="str">
        <f>IF(A211="","",Z210+(M211*'Alt Added Brkdn'!L211))</f>
        <v/>
      </c>
      <c r="AA211" s="6" t="str">
        <f t="shared" si="57"/>
        <v/>
      </c>
      <c r="AB211" s="11" t="str">
        <f>IF(A211="","",AB210+(M211*'Alt Added Brkdn'!M211))</f>
        <v/>
      </c>
      <c r="AC211" s="6" t="str">
        <f t="shared" si="58"/>
        <v/>
      </c>
      <c r="AD211" s="11" t="str">
        <f>IF(A211="","",AD210+(M211*'Alt Added Brkdn'!N211))</f>
        <v/>
      </c>
      <c r="AE211" s="6" t="str">
        <f t="shared" si="59"/>
        <v/>
      </c>
      <c r="AF211" s="15" t="str">
        <f t="shared" si="60"/>
        <v/>
      </c>
    </row>
    <row r="212" spans="1:32" x14ac:dyDescent="0.3">
      <c r="A212" t="str">
        <f>'Emission Assumption Summary'!A212</f>
        <v/>
      </c>
      <c r="B212" s="4" t="str">
        <f>IF(A212="","",B211*(1+Assumptions!$B$9))</f>
        <v/>
      </c>
      <c r="C212" s="13" t="str">
        <f>IF(A212="","",C211*(1+Assumptions!$B$19))</f>
        <v/>
      </c>
      <c r="D212" s="11" t="str">
        <f t="shared" si="61"/>
        <v/>
      </c>
      <c r="E212" s="7" t="str">
        <f t="shared" si="51"/>
        <v/>
      </c>
      <c r="F212" s="6" t="str">
        <f t="shared" si="62"/>
        <v/>
      </c>
      <c r="G212" s="11" t="str">
        <f>IF(A212="","",G211*(1+Assumptions!$B$13))</f>
        <v/>
      </c>
      <c r="H212" s="6" t="str">
        <f t="shared" si="63"/>
        <v/>
      </c>
      <c r="I212" s="7" t="str">
        <f t="shared" si="52"/>
        <v/>
      </c>
      <c r="J212" s="11" t="str">
        <f>IF(A212="","",J211*(1+Assumptions!$B$15))</f>
        <v/>
      </c>
      <c r="K212" s="5" t="str">
        <f>IF(A212="","",Assumptions!$B$15)</f>
        <v/>
      </c>
      <c r="L212" s="6" t="str">
        <f t="shared" si="53"/>
        <v/>
      </c>
      <c r="M212" s="14" t="str">
        <f t="shared" si="64"/>
        <v/>
      </c>
      <c r="N212" s="7" t="str">
        <f>IF(A212="","",N211+(M212*'Alt Added Brkdn'!F212))</f>
        <v/>
      </c>
      <c r="O212" s="6" t="str">
        <f t="shared" si="65"/>
        <v/>
      </c>
      <c r="P212" s="7" t="str">
        <f>IF(A212="","",P211+(M212*'Alt Added Brkdn'!G212))</f>
        <v/>
      </c>
      <c r="Q212" s="6" t="str">
        <f t="shared" si="67"/>
        <v/>
      </c>
      <c r="R212" s="7" t="str">
        <f>IF(A212="","",R211+(M212*'Alt Added Brkdn'!H212))</f>
        <v/>
      </c>
      <c r="S212" s="6" t="str">
        <f t="shared" si="54"/>
        <v/>
      </c>
      <c r="T212" s="7" t="str">
        <f>IF(A212="","",T211+(M212*'Alt Added Brkdn'!I212))</f>
        <v/>
      </c>
      <c r="U212" s="6" t="str">
        <f t="shared" si="55"/>
        <v/>
      </c>
      <c r="V212" s="11" t="str">
        <f>IF(A212="","",V211+(M212*'Alt Added Brkdn'!J212))</f>
        <v/>
      </c>
      <c r="W212" s="6" t="str">
        <f t="shared" si="56"/>
        <v/>
      </c>
      <c r="X212" s="11" t="str">
        <f>IF(A211="","",X211+(M212*'Alt Added Brkdn'!L212))</f>
        <v/>
      </c>
      <c r="Y212" s="6" t="str">
        <f t="shared" si="66"/>
        <v/>
      </c>
      <c r="Z212" s="11" t="str">
        <f>IF(A212="","",Z211+(M212*'Alt Added Brkdn'!L212))</f>
        <v/>
      </c>
      <c r="AA212" s="6" t="str">
        <f t="shared" si="57"/>
        <v/>
      </c>
      <c r="AB212" s="11" t="str">
        <f>IF(A212="","",AB211+(M212*'Alt Added Brkdn'!M212))</f>
        <v/>
      </c>
      <c r="AC212" s="6" t="str">
        <f t="shared" si="58"/>
        <v/>
      </c>
      <c r="AD212" s="11" t="str">
        <f>IF(A212="","",AD211+(M212*'Alt Added Brkdn'!N212))</f>
        <v/>
      </c>
      <c r="AE212" s="6" t="str">
        <f t="shared" si="59"/>
        <v/>
      </c>
      <c r="AF212" s="15" t="str">
        <f t="shared" si="60"/>
        <v/>
      </c>
    </row>
    <row r="213" spans="1:32" x14ac:dyDescent="0.3">
      <c r="A213" t="str">
        <f>'Emission Assumption Summary'!A213</f>
        <v/>
      </c>
      <c r="B213" s="4" t="str">
        <f>IF(A213="","",B212*(1+Assumptions!$B$9))</f>
        <v/>
      </c>
      <c r="C213" s="13" t="str">
        <f>IF(A213="","",C212*(1+Assumptions!$B$19))</f>
        <v/>
      </c>
      <c r="D213" s="11" t="str">
        <f t="shared" si="61"/>
        <v/>
      </c>
      <c r="E213" s="7" t="str">
        <f t="shared" si="51"/>
        <v/>
      </c>
      <c r="F213" s="6" t="str">
        <f t="shared" si="62"/>
        <v/>
      </c>
      <c r="G213" s="11" t="str">
        <f>IF(A213="","",G212*(1+Assumptions!$B$13))</f>
        <v/>
      </c>
      <c r="H213" s="6" t="str">
        <f t="shared" si="63"/>
        <v/>
      </c>
      <c r="I213" s="7" t="str">
        <f t="shared" si="52"/>
        <v/>
      </c>
      <c r="J213" s="11" t="str">
        <f>IF(A213="","",J212*(1+Assumptions!$B$15))</f>
        <v/>
      </c>
      <c r="K213" s="5" t="str">
        <f>IF(A213="","",Assumptions!$B$15)</f>
        <v/>
      </c>
      <c r="L213" s="6" t="str">
        <f t="shared" si="53"/>
        <v/>
      </c>
      <c r="M213" s="14" t="str">
        <f t="shared" si="64"/>
        <v/>
      </c>
      <c r="N213" s="7" t="str">
        <f>IF(A213="","",N212+(M213*'Alt Added Brkdn'!F213))</f>
        <v/>
      </c>
      <c r="O213" s="6" t="str">
        <f t="shared" si="65"/>
        <v/>
      </c>
      <c r="P213" s="7" t="str">
        <f>IF(A213="","",P212+(M213*'Alt Added Brkdn'!G213))</f>
        <v/>
      </c>
      <c r="Q213" s="6" t="str">
        <f t="shared" si="67"/>
        <v/>
      </c>
      <c r="R213" s="7" t="str">
        <f>IF(A213="","",R212+(M213*'Alt Added Brkdn'!H213))</f>
        <v/>
      </c>
      <c r="S213" s="6" t="str">
        <f t="shared" si="54"/>
        <v/>
      </c>
      <c r="T213" s="7" t="str">
        <f>IF(A213="","",T212+(M213*'Alt Added Brkdn'!I213))</f>
        <v/>
      </c>
      <c r="U213" s="6" t="str">
        <f t="shared" si="55"/>
        <v/>
      </c>
      <c r="V213" s="11" t="str">
        <f>IF(A213="","",V212+(M213*'Alt Added Brkdn'!J213))</f>
        <v/>
      </c>
      <c r="W213" s="6" t="str">
        <f t="shared" si="56"/>
        <v/>
      </c>
      <c r="X213" s="11" t="str">
        <f>IF(A212="","",X212+(M213*'Alt Added Brkdn'!L213))</f>
        <v/>
      </c>
      <c r="Y213" s="6" t="str">
        <f t="shared" si="66"/>
        <v/>
      </c>
      <c r="Z213" s="11" t="str">
        <f>IF(A213="","",Z212+(M213*'Alt Added Brkdn'!L213))</f>
        <v/>
      </c>
      <c r="AA213" s="6" t="str">
        <f t="shared" si="57"/>
        <v/>
      </c>
      <c r="AB213" s="11" t="str">
        <f>IF(A213="","",AB212+(M213*'Alt Added Brkdn'!M213))</f>
        <v/>
      </c>
      <c r="AC213" s="6" t="str">
        <f t="shared" si="58"/>
        <v/>
      </c>
      <c r="AD213" s="11" t="str">
        <f>IF(A213="","",AD212+(M213*'Alt Added Brkdn'!N213))</f>
        <v/>
      </c>
      <c r="AE213" s="6" t="str">
        <f t="shared" si="59"/>
        <v/>
      </c>
      <c r="AF213" s="15" t="str">
        <f t="shared" si="60"/>
        <v/>
      </c>
    </row>
    <row r="214" spans="1:32" x14ac:dyDescent="0.3">
      <c r="A214" t="str">
        <f>'Emission Assumption Summary'!A214</f>
        <v/>
      </c>
      <c r="B214" s="4" t="str">
        <f>IF(A214="","",B213*(1+Assumptions!$B$9))</f>
        <v/>
      </c>
      <c r="C214" s="13" t="str">
        <f>IF(A214="","",C213*(1+Assumptions!$B$19))</f>
        <v/>
      </c>
      <c r="D214" s="11" t="str">
        <f t="shared" si="61"/>
        <v/>
      </c>
      <c r="E214" s="7" t="str">
        <f t="shared" si="51"/>
        <v/>
      </c>
      <c r="F214" s="6" t="str">
        <f t="shared" si="62"/>
        <v/>
      </c>
      <c r="G214" s="11" t="str">
        <f>IF(A214="","",G213*(1+Assumptions!$B$13))</f>
        <v/>
      </c>
      <c r="H214" s="6" t="str">
        <f t="shared" si="63"/>
        <v/>
      </c>
      <c r="I214" s="7" t="str">
        <f t="shared" si="52"/>
        <v/>
      </c>
      <c r="J214" s="11" t="str">
        <f>IF(A214="","",J213*(1+Assumptions!$B$15))</f>
        <v/>
      </c>
      <c r="K214" s="5" t="str">
        <f>IF(A214="","",Assumptions!$B$15)</f>
        <v/>
      </c>
      <c r="L214" s="6" t="str">
        <f t="shared" si="53"/>
        <v/>
      </c>
      <c r="M214" s="14" t="str">
        <f t="shared" si="64"/>
        <v/>
      </c>
      <c r="N214" s="7" t="str">
        <f>IF(A214="","",N213+(M214*'Alt Added Brkdn'!F214))</f>
        <v/>
      </c>
      <c r="O214" s="6" t="str">
        <f t="shared" si="65"/>
        <v/>
      </c>
      <c r="P214" s="7" t="str">
        <f>IF(A214="","",P213+(M214*'Alt Added Brkdn'!G214))</f>
        <v/>
      </c>
      <c r="Q214" s="6" t="str">
        <f t="shared" si="67"/>
        <v/>
      </c>
      <c r="R214" s="7" t="str">
        <f>IF(A214="","",R213+(M214*'Alt Added Brkdn'!H214))</f>
        <v/>
      </c>
      <c r="S214" s="6" t="str">
        <f t="shared" si="54"/>
        <v/>
      </c>
      <c r="T214" s="7" t="str">
        <f>IF(A214="","",T213+(M214*'Alt Added Brkdn'!I214))</f>
        <v/>
      </c>
      <c r="U214" s="6" t="str">
        <f t="shared" si="55"/>
        <v/>
      </c>
      <c r="V214" s="11" t="str">
        <f>IF(A214="","",V213+(M214*'Alt Added Brkdn'!J214))</f>
        <v/>
      </c>
      <c r="W214" s="6" t="str">
        <f t="shared" si="56"/>
        <v/>
      </c>
      <c r="X214" s="11" t="str">
        <f>IF(A213="","",X213+(M214*'Alt Added Brkdn'!L214))</f>
        <v/>
      </c>
      <c r="Y214" s="6" t="str">
        <f t="shared" si="66"/>
        <v/>
      </c>
      <c r="Z214" s="11" t="str">
        <f>IF(A214="","",Z213+(M214*'Alt Added Brkdn'!L214))</f>
        <v/>
      </c>
      <c r="AA214" s="6" t="str">
        <f t="shared" si="57"/>
        <v/>
      </c>
      <c r="AB214" s="11" t="str">
        <f>IF(A214="","",AB213+(M214*'Alt Added Brkdn'!M214))</f>
        <v/>
      </c>
      <c r="AC214" s="6" t="str">
        <f t="shared" si="58"/>
        <v/>
      </c>
      <c r="AD214" s="11" t="str">
        <f>IF(A214="","",AD213+(M214*'Alt Added Brkdn'!N214))</f>
        <v/>
      </c>
      <c r="AE214" s="6" t="str">
        <f t="shared" si="59"/>
        <v/>
      </c>
      <c r="AF214" s="15" t="str">
        <f t="shared" si="60"/>
        <v/>
      </c>
    </row>
    <row r="215" spans="1:32" x14ac:dyDescent="0.3">
      <c r="A215" t="str">
        <f>'Emission Assumption Summary'!A215</f>
        <v/>
      </c>
      <c r="B215" s="4" t="str">
        <f>IF(A215="","",B214*(1+Assumptions!$B$9))</f>
        <v/>
      </c>
      <c r="C215" s="13" t="str">
        <f>IF(A215="","",C214*(1+Assumptions!$B$19))</f>
        <v/>
      </c>
      <c r="D215" s="11" t="str">
        <f t="shared" si="61"/>
        <v/>
      </c>
      <c r="E215" s="7" t="str">
        <f t="shared" si="51"/>
        <v/>
      </c>
      <c r="F215" s="6" t="str">
        <f t="shared" si="62"/>
        <v/>
      </c>
      <c r="G215" s="11" t="str">
        <f>IF(A215="","",G214*(1+Assumptions!$B$13))</f>
        <v/>
      </c>
      <c r="H215" s="6" t="str">
        <f t="shared" si="63"/>
        <v/>
      </c>
      <c r="I215" s="7" t="str">
        <f t="shared" si="52"/>
        <v/>
      </c>
      <c r="J215" s="11" t="str">
        <f>IF(A215="","",J214*(1+Assumptions!$B$15))</f>
        <v/>
      </c>
      <c r="K215" s="5" t="str">
        <f>IF(A215="","",Assumptions!$B$15)</f>
        <v/>
      </c>
      <c r="L215" s="6" t="str">
        <f t="shared" si="53"/>
        <v/>
      </c>
      <c r="M215" s="14" t="str">
        <f t="shared" si="64"/>
        <v/>
      </c>
      <c r="N215" s="7" t="str">
        <f>IF(A215="","",N214+(M215*'Alt Added Brkdn'!F215))</f>
        <v/>
      </c>
      <c r="O215" s="6" t="str">
        <f t="shared" si="65"/>
        <v/>
      </c>
      <c r="P215" s="7" t="str">
        <f>IF(A215="","",P214+(M215*'Alt Added Brkdn'!G215))</f>
        <v/>
      </c>
      <c r="Q215" s="6" t="str">
        <f t="shared" si="67"/>
        <v/>
      </c>
      <c r="R215" s="7" t="str">
        <f>IF(A215="","",R214+(M215*'Alt Added Brkdn'!H215))</f>
        <v/>
      </c>
      <c r="S215" s="6" t="str">
        <f t="shared" si="54"/>
        <v/>
      </c>
      <c r="T215" s="7" t="str">
        <f>IF(A215="","",T214+(M215*'Alt Added Brkdn'!I215))</f>
        <v/>
      </c>
      <c r="U215" s="6" t="str">
        <f t="shared" si="55"/>
        <v/>
      </c>
      <c r="V215" s="11" t="str">
        <f>IF(A215="","",V214+(M215*'Alt Added Brkdn'!J215))</f>
        <v/>
      </c>
      <c r="W215" s="6" t="str">
        <f t="shared" si="56"/>
        <v/>
      </c>
      <c r="X215" s="11" t="str">
        <f>IF(A214="","",X214+(M215*'Alt Added Brkdn'!L215))</f>
        <v/>
      </c>
      <c r="Y215" s="6" t="str">
        <f t="shared" si="66"/>
        <v/>
      </c>
      <c r="Z215" s="11" t="str">
        <f>IF(A215="","",Z214+(M215*'Alt Added Brkdn'!L215))</f>
        <v/>
      </c>
      <c r="AA215" s="6" t="str">
        <f t="shared" si="57"/>
        <v/>
      </c>
      <c r="AB215" s="11" t="str">
        <f>IF(A215="","",AB214+(M215*'Alt Added Brkdn'!M215))</f>
        <v/>
      </c>
      <c r="AC215" s="6" t="str">
        <f t="shared" si="58"/>
        <v/>
      </c>
      <c r="AD215" s="11" t="str">
        <f>IF(A215="","",AD214+(M215*'Alt Added Brkdn'!N215))</f>
        <v/>
      </c>
      <c r="AE215" s="6" t="str">
        <f t="shared" si="59"/>
        <v/>
      </c>
      <c r="AF215" s="15" t="str">
        <f t="shared" si="60"/>
        <v/>
      </c>
    </row>
    <row r="216" spans="1:32" x14ac:dyDescent="0.3">
      <c r="A216" t="str">
        <f>'Emission Assumption Summary'!A216</f>
        <v/>
      </c>
      <c r="B216" s="4" t="str">
        <f>IF(A216="","",B215*(1+Assumptions!$B$9))</f>
        <v/>
      </c>
      <c r="C216" s="13" t="str">
        <f>IF(A216="","",C215*(1+Assumptions!$B$19))</f>
        <v/>
      </c>
      <c r="D216" s="11" t="str">
        <f t="shared" si="61"/>
        <v/>
      </c>
      <c r="E216" s="7" t="str">
        <f t="shared" si="51"/>
        <v/>
      </c>
      <c r="F216" s="6" t="str">
        <f t="shared" si="62"/>
        <v/>
      </c>
      <c r="G216" s="11" t="str">
        <f>IF(A216="","",G215*(1+Assumptions!$B$13))</f>
        <v/>
      </c>
      <c r="H216" s="6" t="str">
        <f t="shared" si="63"/>
        <v/>
      </c>
      <c r="I216" s="7" t="str">
        <f t="shared" si="52"/>
        <v/>
      </c>
      <c r="J216" s="11" t="str">
        <f>IF(A216="","",J215*(1+Assumptions!$B$15))</f>
        <v/>
      </c>
      <c r="K216" s="5" t="str">
        <f>IF(A216="","",Assumptions!$B$15)</f>
        <v/>
      </c>
      <c r="L216" s="6" t="str">
        <f t="shared" si="53"/>
        <v/>
      </c>
      <c r="M216" s="14" t="str">
        <f t="shared" si="64"/>
        <v/>
      </c>
      <c r="N216" s="7" t="str">
        <f>IF(A216="","",N215+(M216*'Alt Added Brkdn'!F216))</f>
        <v/>
      </c>
      <c r="O216" s="6" t="str">
        <f t="shared" si="65"/>
        <v/>
      </c>
      <c r="P216" s="7" t="str">
        <f>IF(A216="","",P215+(M216*'Alt Added Brkdn'!G216))</f>
        <v/>
      </c>
      <c r="Q216" s="6" t="str">
        <f t="shared" si="67"/>
        <v/>
      </c>
      <c r="R216" s="7" t="str">
        <f>IF(A216="","",R215+(M216*'Alt Added Brkdn'!H216))</f>
        <v/>
      </c>
      <c r="S216" s="6" t="str">
        <f t="shared" si="54"/>
        <v/>
      </c>
      <c r="T216" s="7" t="str">
        <f>IF(A216="","",T215+(M216*'Alt Added Brkdn'!I216))</f>
        <v/>
      </c>
      <c r="U216" s="6" t="str">
        <f t="shared" si="55"/>
        <v/>
      </c>
      <c r="V216" s="11" t="str">
        <f>IF(A216="","",V215+(M216*'Alt Added Brkdn'!J216))</f>
        <v/>
      </c>
      <c r="W216" s="6" t="str">
        <f t="shared" si="56"/>
        <v/>
      </c>
      <c r="X216" s="11" t="str">
        <f>IF(A215="","",X215+(M216*'Alt Added Brkdn'!L216))</f>
        <v/>
      </c>
      <c r="Y216" s="6" t="str">
        <f t="shared" si="66"/>
        <v/>
      </c>
      <c r="Z216" s="11" t="str">
        <f>IF(A216="","",Z215+(M216*'Alt Added Brkdn'!L216))</f>
        <v/>
      </c>
      <c r="AA216" s="6" t="str">
        <f t="shared" si="57"/>
        <v/>
      </c>
      <c r="AB216" s="11" t="str">
        <f>IF(A216="","",AB215+(M216*'Alt Added Brkdn'!M216))</f>
        <v/>
      </c>
      <c r="AC216" s="6" t="str">
        <f t="shared" si="58"/>
        <v/>
      </c>
      <c r="AD216" s="11" t="str">
        <f>IF(A216="","",AD215+(M216*'Alt Added Brkdn'!N216))</f>
        <v/>
      </c>
      <c r="AE216" s="6" t="str">
        <f t="shared" si="59"/>
        <v/>
      </c>
      <c r="AF216" s="15" t="str">
        <f t="shared" si="60"/>
        <v/>
      </c>
    </row>
    <row r="217" spans="1:32" x14ac:dyDescent="0.3">
      <c r="A217" t="str">
        <f>'Emission Assumption Summary'!A217</f>
        <v/>
      </c>
      <c r="B217" s="4" t="str">
        <f>IF(A217="","",B216*(1+Assumptions!$B$9))</f>
        <v/>
      </c>
      <c r="C217" s="13" t="str">
        <f>IF(A217="","",C216*(1+Assumptions!$B$19))</f>
        <v/>
      </c>
      <c r="D217" s="11" t="str">
        <f t="shared" si="61"/>
        <v/>
      </c>
      <c r="E217" s="7" t="str">
        <f t="shared" si="51"/>
        <v/>
      </c>
      <c r="F217" s="6" t="str">
        <f t="shared" si="62"/>
        <v/>
      </c>
      <c r="G217" s="11" t="str">
        <f>IF(A217="","",G216*(1+Assumptions!$B$13))</f>
        <v/>
      </c>
      <c r="H217" s="6" t="str">
        <f t="shared" si="63"/>
        <v/>
      </c>
      <c r="I217" s="7" t="str">
        <f t="shared" si="52"/>
        <v/>
      </c>
      <c r="J217" s="11" t="str">
        <f>IF(A217="","",J216*(1+Assumptions!$B$15))</f>
        <v/>
      </c>
      <c r="K217" s="5" t="str">
        <f>IF(A217="","",Assumptions!$B$15)</f>
        <v/>
      </c>
      <c r="L217" s="6" t="str">
        <f t="shared" si="53"/>
        <v/>
      </c>
      <c r="M217" s="14" t="str">
        <f t="shared" si="64"/>
        <v/>
      </c>
      <c r="N217" s="7" t="str">
        <f>IF(A217="","",N216+(M217*'Alt Added Brkdn'!F217))</f>
        <v/>
      </c>
      <c r="O217" s="6" t="str">
        <f t="shared" si="65"/>
        <v/>
      </c>
      <c r="P217" s="7" t="str">
        <f>IF(A217="","",P216+(M217*'Alt Added Brkdn'!G217))</f>
        <v/>
      </c>
      <c r="Q217" s="6" t="str">
        <f t="shared" si="67"/>
        <v/>
      </c>
      <c r="R217" s="7" t="str">
        <f>IF(A217="","",R216+(M217*'Alt Added Brkdn'!H217))</f>
        <v/>
      </c>
      <c r="S217" s="6" t="str">
        <f t="shared" si="54"/>
        <v/>
      </c>
      <c r="T217" s="7" t="str">
        <f>IF(A217="","",T216+(M217*'Alt Added Brkdn'!I217))</f>
        <v/>
      </c>
      <c r="U217" s="6" t="str">
        <f t="shared" si="55"/>
        <v/>
      </c>
      <c r="V217" s="11" t="str">
        <f>IF(A217="","",V216+(M217*'Alt Added Brkdn'!J217))</f>
        <v/>
      </c>
      <c r="W217" s="6" t="str">
        <f t="shared" si="56"/>
        <v/>
      </c>
      <c r="X217" s="11" t="str">
        <f>IF(A216="","",X216+(M217*'Alt Added Brkdn'!L217))</f>
        <v/>
      </c>
      <c r="Y217" s="6" t="str">
        <f t="shared" si="66"/>
        <v/>
      </c>
      <c r="Z217" s="11" t="str">
        <f>IF(A217="","",Z216+(M217*'Alt Added Brkdn'!L217))</f>
        <v/>
      </c>
      <c r="AA217" s="6" t="str">
        <f t="shared" si="57"/>
        <v/>
      </c>
      <c r="AB217" s="11" t="str">
        <f>IF(A217="","",AB216+(M217*'Alt Added Brkdn'!M217))</f>
        <v/>
      </c>
      <c r="AC217" s="6" t="str">
        <f t="shared" si="58"/>
        <v/>
      </c>
      <c r="AD217" s="11" t="str">
        <f>IF(A217="","",AD216+(M217*'Alt Added Brkdn'!N217))</f>
        <v/>
      </c>
      <c r="AE217" s="6" t="str">
        <f t="shared" si="59"/>
        <v/>
      </c>
      <c r="AF217" s="15" t="str">
        <f t="shared" si="60"/>
        <v/>
      </c>
    </row>
    <row r="218" spans="1:32" x14ac:dyDescent="0.3">
      <c r="A218" t="str">
        <f>'Emission Assumption Summary'!A218</f>
        <v/>
      </c>
      <c r="B218" s="4" t="str">
        <f>IF(A218="","",B217*(1+Assumptions!$B$9))</f>
        <v/>
      </c>
      <c r="C218" s="13" t="str">
        <f>IF(A218="","",C217*(1+Assumptions!$B$19))</f>
        <v/>
      </c>
      <c r="D218" s="11" t="str">
        <f t="shared" si="61"/>
        <v/>
      </c>
      <c r="E218" s="7" t="str">
        <f t="shared" si="51"/>
        <v/>
      </c>
      <c r="F218" s="6" t="str">
        <f t="shared" si="62"/>
        <v/>
      </c>
      <c r="G218" s="11" t="str">
        <f>IF(A218="","",G217*(1+Assumptions!$B$13))</f>
        <v/>
      </c>
      <c r="H218" s="6" t="str">
        <f t="shared" si="63"/>
        <v/>
      </c>
      <c r="I218" s="7" t="str">
        <f t="shared" si="52"/>
        <v/>
      </c>
      <c r="J218" s="11" t="str">
        <f>IF(A218="","",J217*(1+Assumptions!$B$15))</f>
        <v/>
      </c>
      <c r="K218" s="5" t="str">
        <f>IF(A218="","",Assumptions!$B$15)</f>
        <v/>
      </c>
      <c r="L218" s="6" t="str">
        <f t="shared" si="53"/>
        <v/>
      </c>
      <c r="M218" s="14" t="str">
        <f t="shared" si="64"/>
        <v/>
      </c>
      <c r="N218" s="7" t="str">
        <f>IF(A218="","",N217+(M218*'Alt Added Brkdn'!F218))</f>
        <v/>
      </c>
      <c r="O218" s="6" t="str">
        <f t="shared" si="65"/>
        <v/>
      </c>
      <c r="P218" s="7" t="str">
        <f>IF(A218="","",P217+(M218*'Alt Added Brkdn'!G218))</f>
        <v/>
      </c>
      <c r="Q218" s="6" t="str">
        <f t="shared" si="67"/>
        <v/>
      </c>
      <c r="R218" s="7" t="str">
        <f>IF(A218="","",R217+(M218*'Alt Added Brkdn'!H218))</f>
        <v/>
      </c>
      <c r="S218" s="6" t="str">
        <f t="shared" si="54"/>
        <v/>
      </c>
      <c r="T218" s="7" t="str">
        <f>IF(A218="","",T217+(M218*'Alt Added Brkdn'!I218))</f>
        <v/>
      </c>
      <c r="U218" s="6" t="str">
        <f t="shared" si="55"/>
        <v/>
      </c>
      <c r="V218" s="11" t="str">
        <f>IF(A218="","",V217+(M218*'Alt Added Brkdn'!J218))</f>
        <v/>
      </c>
      <c r="W218" s="6" t="str">
        <f t="shared" si="56"/>
        <v/>
      </c>
      <c r="X218" s="11" t="str">
        <f>IF(A217="","",X217+(M218*'Alt Added Brkdn'!L218))</f>
        <v/>
      </c>
      <c r="Y218" s="6" t="str">
        <f t="shared" si="66"/>
        <v/>
      </c>
      <c r="Z218" s="11" t="str">
        <f>IF(A218="","",Z217+(M218*'Alt Added Brkdn'!L218))</f>
        <v/>
      </c>
      <c r="AA218" s="6" t="str">
        <f t="shared" si="57"/>
        <v/>
      </c>
      <c r="AB218" s="11" t="str">
        <f>IF(A218="","",AB217+(M218*'Alt Added Brkdn'!M218))</f>
        <v/>
      </c>
      <c r="AC218" s="6" t="str">
        <f t="shared" si="58"/>
        <v/>
      </c>
      <c r="AD218" s="11" t="str">
        <f>IF(A218="","",AD217+(M218*'Alt Added Brkdn'!N218))</f>
        <v/>
      </c>
      <c r="AE218" s="6" t="str">
        <f t="shared" si="59"/>
        <v/>
      </c>
      <c r="AF218" s="15" t="str">
        <f t="shared" si="60"/>
        <v/>
      </c>
    </row>
    <row r="219" spans="1:32" x14ac:dyDescent="0.3">
      <c r="A219" t="str">
        <f>'Emission Assumption Summary'!A219</f>
        <v/>
      </c>
      <c r="B219" s="4" t="str">
        <f>IF(A219="","",B218*(1+Assumptions!$B$9))</f>
        <v/>
      </c>
      <c r="C219" s="13" t="str">
        <f>IF(A219="","",C218*(1+Assumptions!$B$19))</f>
        <v/>
      </c>
      <c r="D219" s="11" t="str">
        <f t="shared" si="61"/>
        <v/>
      </c>
      <c r="E219" s="7" t="str">
        <f t="shared" si="51"/>
        <v/>
      </c>
      <c r="F219" s="6" t="str">
        <f t="shared" si="62"/>
        <v/>
      </c>
      <c r="G219" s="11" t="str">
        <f>IF(A219="","",G218*(1+Assumptions!$B$13))</f>
        <v/>
      </c>
      <c r="H219" s="6" t="str">
        <f t="shared" si="63"/>
        <v/>
      </c>
      <c r="I219" s="7" t="str">
        <f t="shared" si="52"/>
        <v/>
      </c>
      <c r="J219" s="11" t="str">
        <f>IF(A219="","",J218*(1+Assumptions!$B$15))</f>
        <v/>
      </c>
      <c r="K219" s="5" t="str">
        <f>IF(A219="","",Assumptions!$B$15)</f>
        <v/>
      </c>
      <c r="L219" s="6" t="str">
        <f t="shared" si="53"/>
        <v/>
      </c>
      <c r="M219" s="14" t="str">
        <f t="shared" si="64"/>
        <v/>
      </c>
      <c r="N219" s="7" t="str">
        <f>IF(A219="","",N218+(M219*'Alt Added Brkdn'!F219))</f>
        <v/>
      </c>
      <c r="O219" s="6" t="str">
        <f t="shared" si="65"/>
        <v/>
      </c>
      <c r="P219" s="7" t="str">
        <f>IF(A219="","",P218+(M219*'Alt Added Brkdn'!G219))</f>
        <v/>
      </c>
      <c r="Q219" s="6" t="str">
        <f t="shared" si="67"/>
        <v/>
      </c>
      <c r="R219" s="7" t="str">
        <f>IF(A219="","",R218+(M219*'Alt Added Brkdn'!H219))</f>
        <v/>
      </c>
      <c r="S219" s="6" t="str">
        <f t="shared" si="54"/>
        <v/>
      </c>
      <c r="T219" s="7" t="str">
        <f>IF(A219="","",T218+(M219*'Alt Added Brkdn'!I219))</f>
        <v/>
      </c>
      <c r="U219" s="6" t="str">
        <f t="shared" si="55"/>
        <v/>
      </c>
      <c r="V219" s="11" t="str">
        <f>IF(A219="","",V218+(M219*'Alt Added Brkdn'!J219))</f>
        <v/>
      </c>
      <c r="W219" s="6" t="str">
        <f t="shared" si="56"/>
        <v/>
      </c>
      <c r="X219" s="11" t="str">
        <f>IF(A218="","",X218+(M219*'Alt Added Brkdn'!L219))</f>
        <v/>
      </c>
      <c r="Y219" s="6" t="str">
        <f t="shared" si="66"/>
        <v/>
      </c>
      <c r="Z219" s="11" t="str">
        <f>IF(A219="","",Z218+(M219*'Alt Added Brkdn'!L219))</f>
        <v/>
      </c>
      <c r="AA219" s="6" t="str">
        <f t="shared" si="57"/>
        <v/>
      </c>
      <c r="AB219" s="11" t="str">
        <f>IF(A219="","",AB218+(M219*'Alt Added Brkdn'!M219))</f>
        <v/>
      </c>
      <c r="AC219" s="6" t="str">
        <f t="shared" si="58"/>
        <v/>
      </c>
      <c r="AD219" s="11" t="str">
        <f>IF(A219="","",AD218+(M219*'Alt Added Brkdn'!N219))</f>
        <v/>
      </c>
      <c r="AE219" s="6" t="str">
        <f t="shared" si="59"/>
        <v/>
      </c>
      <c r="AF219" s="15" t="str">
        <f t="shared" si="60"/>
        <v/>
      </c>
    </row>
    <row r="220" spans="1:32" x14ac:dyDescent="0.3">
      <c r="A220" t="str">
        <f>'Emission Assumption Summary'!A220</f>
        <v/>
      </c>
      <c r="B220" s="4" t="str">
        <f>IF(A220="","",B219*(1+Assumptions!$B$9))</f>
        <v/>
      </c>
      <c r="C220" s="13" t="str">
        <f>IF(A220="","",C219*(1+Assumptions!$B$19))</f>
        <v/>
      </c>
      <c r="D220" s="11" t="str">
        <f t="shared" si="61"/>
        <v/>
      </c>
      <c r="E220" s="7" t="str">
        <f t="shared" si="51"/>
        <v/>
      </c>
      <c r="F220" s="6" t="str">
        <f t="shared" si="62"/>
        <v/>
      </c>
      <c r="G220" s="11" t="str">
        <f>IF(A220="","",G219*(1+Assumptions!$B$13))</f>
        <v/>
      </c>
      <c r="H220" s="6" t="str">
        <f t="shared" si="63"/>
        <v/>
      </c>
      <c r="I220" s="7" t="str">
        <f t="shared" si="52"/>
        <v/>
      </c>
      <c r="J220" s="11" t="str">
        <f>IF(A220="","",J219*(1+Assumptions!$B$15))</f>
        <v/>
      </c>
      <c r="K220" s="5" t="str">
        <f>IF(A220="","",Assumptions!$B$15)</f>
        <v/>
      </c>
      <c r="L220" s="6" t="str">
        <f t="shared" si="53"/>
        <v/>
      </c>
      <c r="M220" s="14" t="str">
        <f t="shared" si="64"/>
        <v/>
      </c>
      <c r="N220" s="7" t="str">
        <f>IF(A220="","",N219+(M220*'Alt Added Brkdn'!F220))</f>
        <v/>
      </c>
      <c r="O220" s="6" t="str">
        <f t="shared" si="65"/>
        <v/>
      </c>
      <c r="P220" s="7" t="str">
        <f>IF(A220="","",P219+(M220*'Alt Added Brkdn'!G220))</f>
        <v/>
      </c>
      <c r="Q220" s="6" t="str">
        <f t="shared" si="67"/>
        <v/>
      </c>
      <c r="R220" s="7" t="str">
        <f>IF(A220="","",R219+(M220*'Alt Added Brkdn'!H220))</f>
        <v/>
      </c>
      <c r="S220" s="6" t="str">
        <f t="shared" si="54"/>
        <v/>
      </c>
      <c r="T220" s="7" t="str">
        <f>IF(A220="","",T219+(M220*'Alt Added Brkdn'!I220))</f>
        <v/>
      </c>
      <c r="U220" s="6" t="str">
        <f t="shared" si="55"/>
        <v/>
      </c>
      <c r="V220" s="11" t="str">
        <f>IF(A220="","",V219+(M220*'Alt Added Brkdn'!J220))</f>
        <v/>
      </c>
      <c r="W220" s="6" t="str">
        <f t="shared" si="56"/>
        <v/>
      </c>
      <c r="X220" s="11" t="str">
        <f>IF(A219="","",X219+(M220*'Alt Added Brkdn'!L220))</f>
        <v/>
      </c>
      <c r="Y220" s="6" t="str">
        <f t="shared" si="66"/>
        <v/>
      </c>
      <c r="Z220" s="11" t="str">
        <f>IF(A220="","",Z219+(M220*'Alt Added Brkdn'!L220))</f>
        <v/>
      </c>
      <c r="AA220" s="6" t="str">
        <f t="shared" si="57"/>
        <v/>
      </c>
      <c r="AB220" s="11" t="str">
        <f>IF(A220="","",AB219+(M220*'Alt Added Brkdn'!M220))</f>
        <v/>
      </c>
      <c r="AC220" s="6" t="str">
        <f t="shared" si="58"/>
        <v/>
      </c>
      <c r="AD220" s="11" t="str">
        <f>IF(A220="","",AD219+(M220*'Alt Added Brkdn'!N220))</f>
        <v/>
      </c>
      <c r="AE220" s="6" t="str">
        <f t="shared" si="59"/>
        <v/>
      </c>
      <c r="AF220" s="15" t="str">
        <f t="shared" si="60"/>
        <v/>
      </c>
    </row>
    <row r="221" spans="1:32" x14ac:dyDescent="0.3">
      <c r="A221" t="str">
        <f>'Emission Assumption Summary'!A221</f>
        <v/>
      </c>
      <c r="B221" s="4" t="str">
        <f>IF(A221="","",B220*(1+Assumptions!$B$9))</f>
        <v/>
      </c>
      <c r="C221" s="13" t="str">
        <f>IF(A221="","",C220*(1+Assumptions!$B$19))</f>
        <v/>
      </c>
      <c r="D221" s="11" t="str">
        <f t="shared" si="61"/>
        <v/>
      </c>
      <c r="E221" s="7" t="str">
        <f t="shared" si="51"/>
        <v/>
      </c>
      <c r="F221" s="6" t="str">
        <f t="shared" si="62"/>
        <v/>
      </c>
      <c r="G221" s="11" t="str">
        <f>IF(A221="","",G220*(1+Assumptions!$B$13))</f>
        <v/>
      </c>
      <c r="H221" s="6" t="str">
        <f t="shared" si="63"/>
        <v/>
      </c>
      <c r="I221" s="7" t="str">
        <f t="shared" si="52"/>
        <v/>
      </c>
      <c r="J221" s="11" t="str">
        <f>IF(A221="","",J220*(1+Assumptions!$B$15))</f>
        <v/>
      </c>
      <c r="K221" s="5" t="str">
        <f>IF(A221="","",Assumptions!$B$15)</f>
        <v/>
      </c>
      <c r="L221" s="6" t="str">
        <f t="shared" si="53"/>
        <v/>
      </c>
      <c r="M221" s="14" t="str">
        <f t="shared" si="64"/>
        <v/>
      </c>
      <c r="N221" s="7" t="str">
        <f>IF(A221="","",N220+(M221*'Alt Added Brkdn'!F221))</f>
        <v/>
      </c>
      <c r="O221" s="6" t="str">
        <f t="shared" si="65"/>
        <v/>
      </c>
      <c r="P221" s="7" t="str">
        <f>IF(A221="","",P220+(M221*'Alt Added Brkdn'!G221))</f>
        <v/>
      </c>
      <c r="Q221" s="6" t="str">
        <f t="shared" si="67"/>
        <v/>
      </c>
      <c r="R221" s="7" t="str">
        <f>IF(A221="","",R220+(M221*'Alt Added Brkdn'!H221))</f>
        <v/>
      </c>
      <c r="S221" s="6" t="str">
        <f t="shared" si="54"/>
        <v/>
      </c>
      <c r="T221" s="7" t="str">
        <f>IF(A221="","",T220+(M221*'Alt Added Brkdn'!I221))</f>
        <v/>
      </c>
      <c r="U221" s="6" t="str">
        <f t="shared" si="55"/>
        <v/>
      </c>
      <c r="V221" s="11" t="str">
        <f>IF(A221="","",V220+(M221*'Alt Added Brkdn'!J221))</f>
        <v/>
      </c>
      <c r="W221" s="6" t="str">
        <f t="shared" si="56"/>
        <v/>
      </c>
      <c r="X221" s="11" t="str">
        <f>IF(A220="","",X220+(M221*'Alt Added Brkdn'!L221))</f>
        <v/>
      </c>
      <c r="Y221" s="6" t="str">
        <f t="shared" si="66"/>
        <v/>
      </c>
      <c r="Z221" s="11" t="str">
        <f>IF(A221="","",Z220+(M221*'Alt Added Brkdn'!L221))</f>
        <v/>
      </c>
      <c r="AA221" s="6" t="str">
        <f t="shared" si="57"/>
        <v/>
      </c>
      <c r="AB221" s="11" t="str">
        <f>IF(A221="","",AB220+(M221*'Alt Added Brkdn'!M221))</f>
        <v/>
      </c>
      <c r="AC221" s="6" t="str">
        <f t="shared" si="58"/>
        <v/>
      </c>
      <c r="AD221" s="11" t="str">
        <f>IF(A221="","",AD220+(M221*'Alt Added Brkdn'!N221))</f>
        <v/>
      </c>
      <c r="AE221" s="6" t="str">
        <f t="shared" si="59"/>
        <v/>
      </c>
      <c r="AF221" s="15" t="str">
        <f t="shared" si="60"/>
        <v/>
      </c>
    </row>
    <row r="222" spans="1:32" x14ac:dyDescent="0.3">
      <c r="A222" t="str">
        <f>'Emission Assumption Summary'!A222</f>
        <v/>
      </c>
      <c r="B222" s="4" t="str">
        <f>IF(A222="","",B221*(1+Assumptions!$B$9))</f>
        <v/>
      </c>
      <c r="C222" s="13" t="str">
        <f>IF(A222="","",C221*(1+Assumptions!$B$19))</f>
        <v/>
      </c>
      <c r="D222" s="11" t="str">
        <f t="shared" si="61"/>
        <v/>
      </c>
      <c r="E222" s="7" t="str">
        <f t="shared" si="51"/>
        <v/>
      </c>
      <c r="F222" s="6" t="str">
        <f t="shared" si="62"/>
        <v/>
      </c>
      <c r="G222" s="11" t="str">
        <f>IF(A222="","",G221*(1+Assumptions!$B$13))</f>
        <v/>
      </c>
      <c r="H222" s="6" t="str">
        <f t="shared" si="63"/>
        <v/>
      </c>
      <c r="I222" s="7" t="str">
        <f t="shared" si="52"/>
        <v/>
      </c>
      <c r="J222" s="11" t="str">
        <f>IF(A222="","",J221*(1+Assumptions!$B$15))</f>
        <v/>
      </c>
      <c r="K222" s="5" t="str">
        <f>IF(A222="","",Assumptions!$B$15)</f>
        <v/>
      </c>
      <c r="L222" s="6" t="str">
        <f t="shared" si="53"/>
        <v/>
      </c>
      <c r="M222" s="14" t="str">
        <f t="shared" si="64"/>
        <v/>
      </c>
      <c r="N222" s="7" t="str">
        <f>IF(A222="","",N221+(M222*'Alt Added Brkdn'!F222))</f>
        <v/>
      </c>
      <c r="O222" s="6" t="str">
        <f t="shared" si="65"/>
        <v/>
      </c>
      <c r="P222" s="7" t="str">
        <f>IF(A222="","",P221+(M222*'Alt Added Brkdn'!G222))</f>
        <v/>
      </c>
      <c r="Q222" s="6" t="str">
        <f t="shared" si="67"/>
        <v/>
      </c>
      <c r="R222" s="7" t="str">
        <f>IF(A222="","",R221+(M222*'Alt Added Brkdn'!H222))</f>
        <v/>
      </c>
      <c r="S222" s="6" t="str">
        <f t="shared" si="54"/>
        <v/>
      </c>
      <c r="T222" s="7" t="str">
        <f>IF(A222="","",T221+(M222*'Alt Added Brkdn'!I222))</f>
        <v/>
      </c>
      <c r="U222" s="6" t="str">
        <f t="shared" si="55"/>
        <v/>
      </c>
      <c r="V222" s="11" t="str">
        <f>IF(A222="","",V221+(M222*'Alt Added Brkdn'!J222))</f>
        <v/>
      </c>
      <c r="W222" s="6" t="str">
        <f t="shared" si="56"/>
        <v/>
      </c>
      <c r="X222" s="11" t="str">
        <f>IF(A221="","",X221+(M222*'Alt Added Brkdn'!L222))</f>
        <v/>
      </c>
      <c r="Y222" s="6" t="str">
        <f t="shared" si="66"/>
        <v/>
      </c>
      <c r="Z222" s="11" t="str">
        <f>IF(A222="","",Z221+(M222*'Alt Added Brkdn'!L222))</f>
        <v/>
      </c>
      <c r="AA222" s="6" t="str">
        <f t="shared" si="57"/>
        <v/>
      </c>
      <c r="AB222" s="11" t="str">
        <f>IF(A222="","",AB221+(M222*'Alt Added Brkdn'!M222))</f>
        <v/>
      </c>
      <c r="AC222" s="6" t="str">
        <f t="shared" si="58"/>
        <v/>
      </c>
      <c r="AD222" s="11" t="str">
        <f>IF(A222="","",AD221+(M222*'Alt Added Brkdn'!N222))</f>
        <v/>
      </c>
      <c r="AE222" s="6" t="str">
        <f t="shared" si="59"/>
        <v/>
      </c>
      <c r="AF222" s="15" t="str">
        <f t="shared" si="60"/>
        <v/>
      </c>
    </row>
    <row r="223" spans="1:32" x14ac:dyDescent="0.3">
      <c r="A223" t="str">
        <f>'Emission Assumption Summary'!A223</f>
        <v/>
      </c>
      <c r="B223" s="4" t="str">
        <f>IF(A223="","",B222*(1+Assumptions!$B$9))</f>
        <v/>
      </c>
      <c r="C223" s="13" t="str">
        <f>IF(A223="","",C222*(1+Assumptions!$B$19))</f>
        <v/>
      </c>
      <c r="D223" s="11" t="str">
        <f t="shared" si="61"/>
        <v/>
      </c>
      <c r="E223" s="7" t="str">
        <f t="shared" si="51"/>
        <v/>
      </c>
      <c r="F223" s="6" t="str">
        <f t="shared" si="62"/>
        <v/>
      </c>
      <c r="G223" s="11" t="str">
        <f>IF(A223="","",G222*(1+Assumptions!$B$13))</f>
        <v/>
      </c>
      <c r="H223" s="6" t="str">
        <f t="shared" si="63"/>
        <v/>
      </c>
      <c r="I223" s="7" t="str">
        <f t="shared" si="52"/>
        <v/>
      </c>
      <c r="J223" s="11" t="str">
        <f>IF(A223="","",J222*(1+Assumptions!$B$15))</f>
        <v/>
      </c>
      <c r="K223" s="5" t="str">
        <f>IF(A223="","",Assumptions!$B$15)</f>
        <v/>
      </c>
      <c r="L223" s="6" t="str">
        <f t="shared" si="53"/>
        <v/>
      </c>
      <c r="M223" s="14" t="str">
        <f t="shared" si="64"/>
        <v/>
      </c>
      <c r="N223" s="7" t="str">
        <f>IF(A223="","",N222+(M223*'Alt Added Brkdn'!F223))</f>
        <v/>
      </c>
      <c r="O223" s="6" t="str">
        <f t="shared" si="65"/>
        <v/>
      </c>
      <c r="P223" s="7" t="str">
        <f>IF(A223="","",P222+(M223*'Alt Added Brkdn'!G223))</f>
        <v/>
      </c>
      <c r="Q223" s="6" t="str">
        <f t="shared" si="67"/>
        <v/>
      </c>
      <c r="R223" s="7" t="str">
        <f>IF(A223="","",R222+(M223*'Alt Added Brkdn'!H223))</f>
        <v/>
      </c>
      <c r="S223" s="6" t="str">
        <f t="shared" si="54"/>
        <v/>
      </c>
      <c r="T223" s="7" t="str">
        <f>IF(A223="","",T222+(M223*'Alt Added Brkdn'!I223))</f>
        <v/>
      </c>
      <c r="U223" s="6" t="str">
        <f t="shared" si="55"/>
        <v/>
      </c>
      <c r="V223" s="11" t="str">
        <f>IF(A223="","",V222+(M223*'Alt Added Brkdn'!J223))</f>
        <v/>
      </c>
      <c r="W223" s="6" t="str">
        <f t="shared" si="56"/>
        <v/>
      </c>
      <c r="X223" s="11" t="str">
        <f>IF(A222="","",X222+(M223*'Alt Added Brkdn'!L223))</f>
        <v/>
      </c>
      <c r="Y223" s="6" t="str">
        <f t="shared" si="66"/>
        <v/>
      </c>
      <c r="Z223" s="11" t="str">
        <f>IF(A223="","",Z222+(M223*'Alt Added Brkdn'!L223))</f>
        <v/>
      </c>
      <c r="AA223" s="6" t="str">
        <f t="shared" si="57"/>
        <v/>
      </c>
      <c r="AB223" s="11" t="str">
        <f>IF(A223="","",AB222+(M223*'Alt Added Brkdn'!M223))</f>
        <v/>
      </c>
      <c r="AC223" s="6" t="str">
        <f t="shared" si="58"/>
        <v/>
      </c>
      <c r="AD223" s="11" t="str">
        <f>IF(A223="","",AD222+(M223*'Alt Added Brkdn'!N223))</f>
        <v/>
      </c>
      <c r="AE223" s="6" t="str">
        <f t="shared" si="59"/>
        <v/>
      </c>
      <c r="AF223" s="15" t="str">
        <f t="shared" si="60"/>
        <v/>
      </c>
    </row>
    <row r="224" spans="1:32" x14ac:dyDescent="0.3">
      <c r="A224" t="str">
        <f>'Emission Assumption Summary'!A224</f>
        <v/>
      </c>
      <c r="B224" s="4" t="str">
        <f>IF(A224="","",B223*(1+Assumptions!$B$9))</f>
        <v/>
      </c>
      <c r="C224" s="13" t="str">
        <f>IF(A224="","",C223*(1+Assumptions!$B$19))</f>
        <v/>
      </c>
      <c r="D224" s="11" t="str">
        <f t="shared" si="61"/>
        <v/>
      </c>
      <c r="E224" s="7" t="str">
        <f t="shared" si="51"/>
        <v/>
      </c>
      <c r="F224" s="6" t="str">
        <f t="shared" si="62"/>
        <v/>
      </c>
      <c r="G224" s="11" t="str">
        <f>IF(A224="","",G223*(1+Assumptions!$B$13))</f>
        <v/>
      </c>
      <c r="H224" s="6" t="str">
        <f t="shared" si="63"/>
        <v/>
      </c>
      <c r="I224" s="7" t="str">
        <f t="shared" si="52"/>
        <v/>
      </c>
      <c r="J224" s="11" t="str">
        <f>IF(A224="","",J223*(1+Assumptions!$B$15))</f>
        <v/>
      </c>
      <c r="K224" s="5" t="str">
        <f>IF(A224="","",Assumptions!$B$15)</f>
        <v/>
      </c>
      <c r="L224" s="6" t="str">
        <f t="shared" si="53"/>
        <v/>
      </c>
      <c r="M224" s="14" t="str">
        <f t="shared" si="64"/>
        <v/>
      </c>
      <c r="N224" s="7" t="str">
        <f>IF(A224="","",N223+(M224*'Alt Added Brkdn'!F224))</f>
        <v/>
      </c>
      <c r="O224" s="6" t="str">
        <f t="shared" si="65"/>
        <v/>
      </c>
      <c r="P224" s="7" t="str">
        <f>IF(A224="","",P223+(M224*'Alt Added Brkdn'!G224))</f>
        <v/>
      </c>
      <c r="Q224" s="6" t="str">
        <f t="shared" si="67"/>
        <v/>
      </c>
      <c r="R224" s="7" t="str">
        <f>IF(A224="","",R223+(M224*'Alt Added Brkdn'!H224))</f>
        <v/>
      </c>
      <c r="S224" s="6" t="str">
        <f t="shared" si="54"/>
        <v/>
      </c>
      <c r="T224" s="7" t="str">
        <f>IF(A224="","",T223+(M224*'Alt Added Brkdn'!I224))</f>
        <v/>
      </c>
      <c r="U224" s="6" t="str">
        <f t="shared" si="55"/>
        <v/>
      </c>
      <c r="V224" s="11" t="str">
        <f>IF(A224="","",V223+(M224*'Alt Added Brkdn'!J224))</f>
        <v/>
      </c>
      <c r="W224" s="6" t="str">
        <f t="shared" si="56"/>
        <v/>
      </c>
      <c r="X224" s="11" t="str">
        <f>IF(A223="","",X223+(M224*'Alt Added Brkdn'!L224))</f>
        <v/>
      </c>
      <c r="Y224" s="6" t="str">
        <f t="shared" si="66"/>
        <v/>
      </c>
      <c r="Z224" s="11" t="str">
        <f>IF(A224="","",Z223+(M224*'Alt Added Brkdn'!L224))</f>
        <v/>
      </c>
      <c r="AA224" s="6" t="str">
        <f t="shared" si="57"/>
        <v/>
      </c>
      <c r="AB224" s="11" t="str">
        <f>IF(A224="","",AB223+(M224*'Alt Added Brkdn'!M224))</f>
        <v/>
      </c>
      <c r="AC224" s="6" t="str">
        <f t="shared" si="58"/>
        <v/>
      </c>
      <c r="AD224" s="11" t="str">
        <f>IF(A224="","",AD223+(M224*'Alt Added Brkdn'!N224))</f>
        <v/>
      </c>
      <c r="AE224" s="6" t="str">
        <f t="shared" si="59"/>
        <v/>
      </c>
      <c r="AF224" s="15" t="str">
        <f t="shared" si="60"/>
        <v/>
      </c>
    </row>
    <row r="225" spans="1:32" x14ac:dyDescent="0.3">
      <c r="A225" t="str">
        <f>'Emission Assumption Summary'!A225</f>
        <v/>
      </c>
      <c r="B225" s="4" t="str">
        <f>IF(A225="","",B224*(1+Assumptions!$B$9))</f>
        <v/>
      </c>
      <c r="C225" s="13" t="str">
        <f>IF(A225="","",C224*(1+Assumptions!$B$19))</f>
        <v/>
      </c>
      <c r="D225" s="11" t="str">
        <f t="shared" si="61"/>
        <v/>
      </c>
      <c r="E225" s="7" t="str">
        <f t="shared" si="51"/>
        <v/>
      </c>
      <c r="F225" s="6" t="str">
        <f t="shared" si="62"/>
        <v/>
      </c>
      <c r="G225" s="11" t="str">
        <f>IF(A225="","",G224*(1+Assumptions!$B$13))</f>
        <v/>
      </c>
      <c r="H225" s="6" t="str">
        <f t="shared" si="63"/>
        <v/>
      </c>
      <c r="I225" s="7" t="str">
        <f t="shared" si="52"/>
        <v/>
      </c>
      <c r="J225" s="11" t="str">
        <f>IF(A225="","",J224*(1+Assumptions!$B$15))</f>
        <v/>
      </c>
      <c r="K225" s="5" t="str">
        <f>IF(A225="","",Assumptions!$B$15)</f>
        <v/>
      </c>
      <c r="L225" s="6" t="str">
        <f t="shared" si="53"/>
        <v/>
      </c>
      <c r="M225" s="14" t="str">
        <f t="shared" si="64"/>
        <v/>
      </c>
      <c r="N225" s="7" t="str">
        <f>IF(A225="","",N224+(M225*'Alt Added Brkdn'!F225))</f>
        <v/>
      </c>
      <c r="O225" s="6" t="str">
        <f t="shared" si="65"/>
        <v/>
      </c>
      <c r="P225" s="7" t="str">
        <f>IF(A225="","",P224+(M225*'Alt Added Brkdn'!G225))</f>
        <v/>
      </c>
      <c r="Q225" s="6" t="str">
        <f t="shared" si="67"/>
        <v/>
      </c>
      <c r="R225" s="7" t="str">
        <f>IF(A225="","",R224+(M225*'Alt Added Brkdn'!H225))</f>
        <v/>
      </c>
      <c r="S225" s="6" t="str">
        <f t="shared" si="54"/>
        <v/>
      </c>
      <c r="T225" s="7" t="str">
        <f>IF(A225="","",T224+(M225*'Alt Added Brkdn'!I225))</f>
        <v/>
      </c>
      <c r="U225" s="6" t="str">
        <f t="shared" si="55"/>
        <v/>
      </c>
      <c r="V225" s="11" t="str">
        <f>IF(A225="","",V224+(M225*'Alt Added Brkdn'!J225))</f>
        <v/>
      </c>
      <c r="W225" s="6" t="str">
        <f t="shared" si="56"/>
        <v/>
      </c>
      <c r="X225" s="11" t="str">
        <f>IF(A224="","",X224+(M225*'Alt Added Brkdn'!L225))</f>
        <v/>
      </c>
      <c r="Y225" s="6" t="str">
        <f t="shared" si="66"/>
        <v/>
      </c>
      <c r="Z225" s="11" t="str">
        <f>IF(A225="","",Z224+(M225*'Alt Added Brkdn'!L225))</f>
        <v/>
      </c>
      <c r="AA225" s="6" t="str">
        <f t="shared" si="57"/>
        <v/>
      </c>
      <c r="AB225" s="11" t="str">
        <f>IF(A225="","",AB224+(M225*'Alt Added Brkdn'!M225))</f>
        <v/>
      </c>
      <c r="AC225" s="6" t="str">
        <f t="shared" si="58"/>
        <v/>
      </c>
      <c r="AD225" s="11" t="str">
        <f>IF(A225="","",AD224+(M225*'Alt Added Brkdn'!N225))</f>
        <v/>
      </c>
      <c r="AE225" s="6" t="str">
        <f t="shared" si="59"/>
        <v/>
      </c>
      <c r="AF225" s="15" t="str">
        <f t="shared" si="60"/>
        <v/>
      </c>
    </row>
    <row r="226" spans="1:32" x14ac:dyDescent="0.3">
      <c r="A226" t="str">
        <f>'Emission Assumption Summary'!A226</f>
        <v/>
      </c>
      <c r="B226" s="4" t="str">
        <f>IF(A226="","",B225*(1+Assumptions!$B$9))</f>
        <v/>
      </c>
      <c r="C226" s="13" t="str">
        <f>IF(A226="","",C225*(1+Assumptions!$B$19))</f>
        <v/>
      </c>
      <c r="D226" s="11" t="str">
        <f t="shared" si="61"/>
        <v/>
      </c>
      <c r="E226" s="7" t="str">
        <f t="shared" si="51"/>
        <v/>
      </c>
      <c r="F226" s="6" t="str">
        <f t="shared" si="62"/>
        <v/>
      </c>
      <c r="G226" s="11" t="str">
        <f>IF(A226="","",G225*(1+Assumptions!$B$13))</f>
        <v/>
      </c>
      <c r="H226" s="6" t="str">
        <f t="shared" si="63"/>
        <v/>
      </c>
      <c r="I226" s="7" t="str">
        <f t="shared" si="52"/>
        <v/>
      </c>
      <c r="J226" s="11" t="str">
        <f>IF(A226="","",J225*(1+Assumptions!$B$15))</f>
        <v/>
      </c>
      <c r="K226" s="5" t="str">
        <f>IF(A226="","",Assumptions!$B$15)</f>
        <v/>
      </c>
      <c r="L226" s="6" t="str">
        <f t="shared" si="53"/>
        <v/>
      </c>
      <c r="M226" s="14" t="str">
        <f t="shared" si="64"/>
        <v/>
      </c>
      <c r="N226" s="7" t="str">
        <f>IF(A226="","",N225+(M226*'Alt Added Brkdn'!F226))</f>
        <v/>
      </c>
      <c r="O226" s="6" t="str">
        <f t="shared" si="65"/>
        <v/>
      </c>
      <c r="P226" s="7" t="str">
        <f>IF(A226="","",P225+(M226*'Alt Added Brkdn'!G226))</f>
        <v/>
      </c>
      <c r="Q226" s="6" t="str">
        <f t="shared" si="67"/>
        <v/>
      </c>
      <c r="R226" s="7" t="str">
        <f>IF(A226="","",R225+(M226*'Alt Added Brkdn'!H226))</f>
        <v/>
      </c>
      <c r="S226" s="6" t="str">
        <f t="shared" si="54"/>
        <v/>
      </c>
      <c r="T226" s="7" t="str">
        <f>IF(A226="","",T225+(M226*'Alt Added Brkdn'!I226))</f>
        <v/>
      </c>
      <c r="U226" s="6" t="str">
        <f t="shared" si="55"/>
        <v/>
      </c>
      <c r="V226" s="11" t="str">
        <f>IF(A226="","",V225+(M226*'Alt Added Brkdn'!J226))</f>
        <v/>
      </c>
      <c r="W226" s="6" t="str">
        <f t="shared" si="56"/>
        <v/>
      </c>
      <c r="X226" s="11" t="str">
        <f>IF(A225="","",X225+(M226*'Alt Added Brkdn'!L226))</f>
        <v/>
      </c>
      <c r="Y226" s="6" t="str">
        <f t="shared" si="66"/>
        <v/>
      </c>
      <c r="Z226" s="11" t="str">
        <f>IF(A226="","",Z225+(M226*'Alt Added Brkdn'!L226))</f>
        <v/>
      </c>
      <c r="AA226" s="6" t="str">
        <f t="shared" si="57"/>
        <v/>
      </c>
      <c r="AB226" s="11" t="str">
        <f>IF(A226="","",AB225+(M226*'Alt Added Brkdn'!M226))</f>
        <v/>
      </c>
      <c r="AC226" s="6" t="str">
        <f t="shared" si="58"/>
        <v/>
      </c>
      <c r="AD226" s="11" t="str">
        <f>IF(A226="","",AD225+(M226*'Alt Added Brkdn'!N226))</f>
        <v/>
      </c>
      <c r="AE226" s="6" t="str">
        <f t="shared" si="59"/>
        <v/>
      </c>
      <c r="AF226" s="15" t="str">
        <f t="shared" si="60"/>
        <v/>
      </c>
    </row>
    <row r="227" spans="1:32" x14ac:dyDescent="0.3">
      <c r="A227" t="str">
        <f>'Emission Assumption Summary'!A227</f>
        <v/>
      </c>
      <c r="B227" s="4" t="str">
        <f>IF(A227="","",B226*(1+Assumptions!$B$9))</f>
        <v/>
      </c>
      <c r="C227" s="13" t="str">
        <f>IF(A227="","",C226*(1+Assumptions!$B$19))</f>
        <v/>
      </c>
      <c r="D227" s="11" t="str">
        <f t="shared" si="61"/>
        <v/>
      </c>
      <c r="E227" s="7" t="str">
        <f t="shared" si="51"/>
        <v/>
      </c>
      <c r="F227" s="6" t="str">
        <f t="shared" si="62"/>
        <v/>
      </c>
      <c r="G227" s="11" t="str">
        <f>IF(A227="","",G226*(1+Assumptions!$B$13))</f>
        <v/>
      </c>
      <c r="H227" s="6" t="str">
        <f t="shared" si="63"/>
        <v/>
      </c>
      <c r="I227" s="7" t="str">
        <f t="shared" si="52"/>
        <v/>
      </c>
      <c r="J227" s="11" t="str">
        <f>IF(A227="","",J226*(1+Assumptions!$B$15))</f>
        <v/>
      </c>
      <c r="K227" s="5" t="str">
        <f>IF(A227="","",Assumptions!$B$15)</f>
        <v/>
      </c>
      <c r="L227" s="6" t="str">
        <f t="shared" si="53"/>
        <v/>
      </c>
      <c r="M227" s="14" t="str">
        <f t="shared" si="64"/>
        <v/>
      </c>
      <c r="N227" s="7" t="str">
        <f>IF(A227="","",N226+(M227*'Alt Added Brkdn'!F227))</f>
        <v/>
      </c>
      <c r="O227" s="6" t="str">
        <f t="shared" si="65"/>
        <v/>
      </c>
      <c r="P227" s="7" t="str">
        <f>IF(A227="","",P226+(M227*'Alt Added Brkdn'!G227))</f>
        <v/>
      </c>
      <c r="Q227" s="6" t="str">
        <f t="shared" si="67"/>
        <v/>
      </c>
      <c r="R227" s="7" t="str">
        <f>IF(A227="","",R226+(M227*'Alt Added Brkdn'!H227))</f>
        <v/>
      </c>
      <c r="S227" s="6" t="str">
        <f t="shared" si="54"/>
        <v/>
      </c>
      <c r="T227" s="7" t="str">
        <f>IF(A227="","",T226+(M227*'Alt Added Brkdn'!I227))</f>
        <v/>
      </c>
      <c r="U227" s="6" t="str">
        <f t="shared" si="55"/>
        <v/>
      </c>
      <c r="V227" s="11" t="str">
        <f>IF(A227="","",V226+(M227*'Alt Added Brkdn'!J227))</f>
        <v/>
      </c>
      <c r="W227" s="6" t="str">
        <f t="shared" si="56"/>
        <v/>
      </c>
      <c r="X227" s="11" t="str">
        <f>IF(A226="","",X226+(M227*'Alt Added Brkdn'!L227))</f>
        <v/>
      </c>
      <c r="Y227" s="6" t="str">
        <f t="shared" si="66"/>
        <v/>
      </c>
      <c r="Z227" s="11" t="str">
        <f>IF(A227="","",Z226+(M227*'Alt Added Brkdn'!L227))</f>
        <v/>
      </c>
      <c r="AA227" s="6" t="str">
        <f t="shared" si="57"/>
        <v/>
      </c>
      <c r="AB227" s="11" t="str">
        <f>IF(A227="","",AB226+(M227*'Alt Added Brkdn'!M227))</f>
        <v/>
      </c>
      <c r="AC227" s="6" t="str">
        <f t="shared" si="58"/>
        <v/>
      </c>
      <c r="AD227" s="11" t="str">
        <f>IF(A227="","",AD226+(M227*'Alt Added Brkdn'!N227))</f>
        <v/>
      </c>
      <c r="AE227" s="6" t="str">
        <f t="shared" si="59"/>
        <v/>
      </c>
      <c r="AF227" s="15" t="str">
        <f t="shared" si="60"/>
        <v/>
      </c>
    </row>
    <row r="228" spans="1:32" x14ac:dyDescent="0.3">
      <c r="A228" t="str">
        <f>'Emission Assumption Summary'!A228</f>
        <v/>
      </c>
      <c r="B228" s="4" t="str">
        <f>IF(A228="","",B227*(1+Assumptions!$B$9))</f>
        <v/>
      </c>
      <c r="C228" s="13" t="str">
        <f>IF(A228="","",C227*(1+Assumptions!$B$19))</f>
        <v/>
      </c>
      <c r="D228" s="11" t="str">
        <f t="shared" si="61"/>
        <v/>
      </c>
      <c r="E228" s="7" t="str">
        <f t="shared" si="51"/>
        <v/>
      </c>
      <c r="F228" s="6" t="str">
        <f t="shared" si="62"/>
        <v/>
      </c>
      <c r="G228" s="11" t="str">
        <f>IF(A228="","",G227*(1+Assumptions!$B$13))</f>
        <v/>
      </c>
      <c r="H228" s="6" t="str">
        <f t="shared" si="63"/>
        <v/>
      </c>
      <c r="I228" s="7" t="str">
        <f t="shared" si="52"/>
        <v/>
      </c>
      <c r="J228" s="11" t="str">
        <f>IF(A228="","",J227*(1+Assumptions!$B$15))</f>
        <v/>
      </c>
      <c r="K228" s="5" t="str">
        <f>IF(A228="","",Assumptions!$B$15)</f>
        <v/>
      </c>
      <c r="L228" s="6" t="str">
        <f t="shared" si="53"/>
        <v/>
      </c>
      <c r="M228" s="14" t="str">
        <f t="shared" si="64"/>
        <v/>
      </c>
      <c r="N228" s="7" t="str">
        <f>IF(A228="","",N227+(M228*'Alt Added Brkdn'!F228))</f>
        <v/>
      </c>
      <c r="O228" s="6" t="str">
        <f t="shared" si="65"/>
        <v/>
      </c>
      <c r="P228" s="7" t="str">
        <f>IF(A228="","",P227+(M228*'Alt Added Brkdn'!G228))</f>
        <v/>
      </c>
      <c r="Q228" s="6" t="str">
        <f t="shared" si="67"/>
        <v/>
      </c>
      <c r="R228" s="7" t="str">
        <f>IF(A228="","",R227+(M228*'Alt Added Brkdn'!H228))</f>
        <v/>
      </c>
      <c r="S228" s="6" t="str">
        <f t="shared" si="54"/>
        <v/>
      </c>
      <c r="T228" s="7" t="str">
        <f>IF(A228="","",T227+(M228*'Alt Added Brkdn'!I228))</f>
        <v/>
      </c>
      <c r="U228" s="6" t="str">
        <f t="shared" si="55"/>
        <v/>
      </c>
      <c r="V228" s="11" t="str">
        <f>IF(A228="","",V227+(M228*'Alt Added Brkdn'!J228))</f>
        <v/>
      </c>
      <c r="W228" s="6" t="str">
        <f t="shared" si="56"/>
        <v/>
      </c>
      <c r="X228" s="11" t="str">
        <f>IF(A227="","",X227+(M228*'Alt Added Brkdn'!L228))</f>
        <v/>
      </c>
      <c r="Y228" s="6" t="str">
        <f t="shared" si="66"/>
        <v/>
      </c>
      <c r="Z228" s="11" t="str">
        <f>IF(A228="","",Z227+(M228*'Alt Added Brkdn'!L228))</f>
        <v/>
      </c>
      <c r="AA228" s="6" t="str">
        <f t="shared" si="57"/>
        <v/>
      </c>
      <c r="AB228" s="11" t="str">
        <f>IF(A228="","",AB227+(M228*'Alt Added Brkdn'!M228))</f>
        <v/>
      </c>
      <c r="AC228" s="6" t="str">
        <f t="shared" si="58"/>
        <v/>
      </c>
      <c r="AD228" s="11" t="str">
        <f>IF(A228="","",AD227+(M228*'Alt Added Brkdn'!N228))</f>
        <v/>
      </c>
      <c r="AE228" s="6" t="str">
        <f t="shared" si="59"/>
        <v/>
      </c>
      <c r="AF228" s="15" t="str">
        <f t="shared" si="60"/>
        <v/>
      </c>
    </row>
    <row r="229" spans="1:32" x14ac:dyDescent="0.3">
      <c r="A229" t="str">
        <f>'Emission Assumption Summary'!A229</f>
        <v/>
      </c>
      <c r="B229" s="4" t="str">
        <f>IF(A229="","",B228*(1+Assumptions!$B$9))</f>
        <v/>
      </c>
      <c r="C229" s="13" t="str">
        <f>IF(A229="","",C228*(1+Assumptions!$B$19))</f>
        <v/>
      </c>
      <c r="D229" s="11" t="str">
        <f t="shared" si="61"/>
        <v/>
      </c>
      <c r="E229" s="7" t="str">
        <f t="shared" si="51"/>
        <v/>
      </c>
      <c r="F229" s="6" t="str">
        <f t="shared" si="62"/>
        <v/>
      </c>
      <c r="G229" s="11" t="str">
        <f>IF(A229="","",G228*(1+Assumptions!$B$13))</f>
        <v/>
      </c>
      <c r="H229" s="6" t="str">
        <f t="shared" si="63"/>
        <v/>
      </c>
      <c r="I229" s="7" t="str">
        <f t="shared" si="52"/>
        <v/>
      </c>
      <c r="J229" s="11" t="str">
        <f>IF(A229="","",J228*(1+Assumptions!$B$15))</f>
        <v/>
      </c>
      <c r="K229" s="5" t="str">
        <f>IF(A229="","",Assumptions!$B$15)</f>
        <v/>
      </c>
      <c r="L229" s="6" t="str">
        <f t="shared" si="53"/>
        <v/>
      </c>
      <c r="M229" s="14" t="str">
        <f t="shared" si="64"/>
        <v/>
      </c>
      <c r="N229" s="7" t="str">
        <f>IF(A229="","",N228+(M229*'Alt Added Brkdn'!F229))</f>
        <v/>
      </c>
      <c r="O229" s="6" t="str">
        <f t="shared" si="65"/>
        <v/>
      </c>
      <c r="P229" s="7" t="str">
        <f>IF(A229="","",P228+(M229*'Alt Added Brkdn'!G229))</f>
        <v/>
      </c>
      <c r="Q229" s="6" t="str">
        <f t="shared" si="67"/>
        <v/>
      </c>
      <c r="R229" s="7" t="str">
        <f>IF(A229="","",R228+(M229*'Alt Added Brkdn'!H229))</f>
        <v/>
      </c>
      <c r="S229" s="6" t="str">
        <f t="shared" si="54"/>
        <v/>
      </c>
      <c r="T229" s="7" t="str">
        <f>IF(A229="","",T228+(M229*'Alt Added Brkdn'!I229))</f>
        <v/>
      </c>
      <c r="U229" s="6" t="str">
        <f t="shared" si="55"/>
        <v/>
      </c>
      <c r="V229" s="11" t="str">
        <f>IF(A229="","",V228+(M229*'Alt Added Brkdn'!J229))</f>
        <v/>
      </c>
      <c r="W229" s="6" t="str">
        <f t="shared" si="56"/>
        <v/>
      </c>
      <c r="X229" s="11" t="str">
        <f>IF(A228="","",X228+(M229*'Alt Added Brkdn'!L229))</f>
        <v/>
      </c>
      <c r="Y229" s="6" t="str">
        <f t="shared" si="66"/>
        <v/>
      </c>
      <c r="Z229" s="11" t="str">
        <f>IF(A229="","",Z228+(M229*'Alt Added Brkdn'!L229))</f>
        <v/>
      </c>
      <c r="AA229" s="6" t="str">
        <f t="shared" si="57"/>
        <v/>
      </c>
      <c r="AB229" s="11" t="str">
        <f>IF(A229="","",AB228+(M229*'Alt Added Brkdn'!M229))</f>
        <v/>
      </c>
      <c r="AC229" s="6" t="str">
        <f t="shared" si="58"/>
        <v/>
      </c>
      <c r="AD229" s="11" t="str">
        <f>IF(A229="","",AD228+(M229*'Alt Added Brkdn'!N229))</f>
        <v/>
      </c>
      <c r="AE229" s="6" t="str">
        <f t="shared" si="59"/>
        <v/>
      </c>
      <c r="AF229" s="15" t="str">
        <f t="shared" si="60"/>
        <v/>
      </c>
    </row>
    <row r="230" spans="1:32" x14ac:dyDescent="0.3">
      <c r="A230" t="str">
        <f>'Emission Assumption Summary'!A230</f>
        <v/>
      </c>
      <c r="B230" s="4" t="str">
        <f>IF(A230="","",B229*(1+Assumptions!$B$9))</f>
        <v/>
      </c>
      <c r="C230" s="13" t="str">
        <f>IF(A230="","",C229*(1+Assumptions!$B$19))</f>
        <v/>
      </c>
      <c r="D230" s="11" t="str">
        <f t="shared" si="61"/>
        <v/>
      </c>
      <c r="E230" s="7" t="str">
        <f t="shared" si="51"/>
        <v/>
      </c>
      <c r="F230" s="6" t="str">
        <f t="shared" si="62"/>
        <v/>
      </c>
      <c r="G230" s="11" t="str">
        <f>IF(A230="","",G229*(1+Assumptions!$B$13))</f>
        <v/>
      </c>
      <c r="H230" s="6" t="str">
        <f t="shared" si="63"/>
        <v/>
      </c>
      <c r="I230" s="7" t="str">
        <f t="shared" si="52"/>
        <v/>
      </c>
      <c r="J230" s="11" t="str">
        <f>IF(A230="","",J229*(1+Assumptions!$B$15))</f>
        <v/>
      </c>
      <c r="K230" s="5" t="str">
        <f>IF(A230="","",Assumptions!$B$15)</f>
        <v/>
      </c>
      <c r="L230" s="6" t="str">
        <f t="shared" si="53"/>
        <v/>
      </c>
      <c r="M230" s="14" t="str">
        <f t="shared" si="64"/>
        <v/>
      </c>
      <c r="N230" s="7" t="str">
        <f>IF(A230="","",N229+(M230*'Alt Added Brkdn'!F230))</f>
        <v/>
      </c>
      <c r="O230" s="6" t="str">
        <f t="shared" si="65"/>
        <v/>
      </c>
      <c r="P230" s="7" t="str">
        <f>IF(A230="","",P229+(M230*'Alt Added Brkdn'!G230))</f>
        <v/>
      </c>
      <c r="Q230" s="6" t="str">
        <f t="shared" si="67"/>
        <v/>
      </c>
      <c r="R230" s="7" t="str">
        <f>IF(A230="","",R229+(M230*'Alt Added Brkdn'!H230))</f>
        <v/>
      </c>
      <c r="S230" s="6" t="str">
        <f t="shared" si="54"/>
        <v/>
      </c>
      <c r="T230" s="7" t="str">
        <f>IF(A230="","",T229+(M230*'Alt Added Brkdn'!I230))</f>
        <v/>
      </c>
      <c r="U230" s="6" t="str">
        <f t="shared" si="55"/>
        <v/>
      </c>
      <c r="V230" s="11" t="str">
        <f>IF(A230="","",V229+(M230*'Alt Added Brkdn'!J230))</f>
        <v/>
      </c>
      <c r="W230" s="6" t="str">
        <f t="shared" si="56"/>
        <v/>
      </c>
      <c r="X230" s="11" t="str">
        <f>IF(A229="","",X229+(M230*'Alt Added Brkdn'!L230))</f>
        <v/>
      </c>
      <c r="Y230" s="6" t="str">
        <f t="shared" si="66"/>
        <v/>
      </c>
      <c r="Z230" s="11" t="str">
        <f>IF(A230="","",Z229+(M230*'Alt Added Brkdn'!L230))</f>
        <v/>
      </c>
      <c r="AA230" s="6" t="str">
        <f t="shared" si="57"/>
        <v/>
      </c>
      <c r="AB230" s="11" t="str">
        <f>IF(A230="","",AB229+(M230*'Alt Added Brkdn'!M230))</f>
        <v/>
      </c>
      <c r="AC230" s="6" t="str">
        <f t="shared" si="58"/>
        <v/>
      </c>
      <c r="AD230" s="11" t="str">
        <f>IF(A230="","",AD229+(M230*'Alt Added Brkdn'!N230))</f>
        <v/>
      </c>
      <c r="AE230" s="6" t="str">
        <f t="shared" si="59"/>
        <v/>
      </c>
      <c r="AF230" s="15" t="str">
        <f t="shared" si="60"/>
        <v/>
      </c>
    </row>
    <row r="231" spans="1:32" x14ac:dyDescent="0.3">
      <c r="A231" t="str">
        <f>'Emission Assumption Summary'!A231</f>
        <v/>
      </c>
      <c r="B231" s="4" t="str">
        <f>IF(A231="","",B230*(1+Assumptions!$B$9))</f>
        <v/>
      </c>
      <c r="C231" s="13" t="str">
        <f>IF(A231="","",C230*(1+Assumptions!$B$19))</f>
        <v/>
      </c>
      <c r="D231" s="11" t="str">
        <f t="shared" si="61"/>
        <v/>
      </c>
      <c r="E231" s="7" t="str">
        <f t="shared" si="51"/>
        <v/>
      </c>
      <c r="F231" s="6" t="str">
        <f t="shared" si="62"/>
        <v/>
      </c>
      <c r="G231" s="11" t="str">
        <f>IF(A231="","",G230*(1+Assumptions!$B$13))</f>
        <v/>
      </c>
      <c r="H231" s="6" t="str">
        <f t="shared" si="63"/>
        <v/>
      </c>
      <c r="I231" s="7" t="str">
        <f t="shared" si="52"/>
        <v/>
      </c>
      <c r="J231" s="11" t="str">
        <f>IF(A231="","",J230*(1+Assumptions!$B$15))</f>
        <v/>
      </c>
      <c r="K231" s="5" t="str">
        <f>IF(A231="","",Assumptions!$B$15)</f>
        <v/>
      </c>
      <c r="L231" s="6" t="str">
        <f t="shared" si="53"/>
        <v/>
      </c>
      <c r="M231" s="14" t="str">
        <f t="shared" si="64"/>
        <v/>
      </c>
      <c r="N231" s="7" t="str">
        <f>IF(A231="","",N230+(M231*'Alt Added Brkdn'!F231))</f>
        <v/>
      </c>
      <c r="O231" s="6" t="str">
        <f t="shared" si="65"/>
        <v/>
      </c>
      <c r="P231" s="7" t="str">
        <f>IF(A231="","",P230+(M231*'Alt Added Brkdn'!G231))</f>
        <v/>
      </c>
      <c r="Q231" s="6" t="str">
        <f t="shared" si="67"/>
        <v/>
      </c>
      <c r="R231" s="7" t="str">
        <f>IF(A231="","",R230+(M231*'Alt Added Brkdn'!H231))</f>
        <v/>
      </c>
      <c r="S231" s="6" t="str">
        <f t="shared" si="54"/>
        <v/>
      </c>
      <c r="T231" s="7" t="str">
        <f>IF(A231="","",T230+(M231*'Alt Added Brkdn'!I231))</f>
        <v/>
      </c>
      <c r="U231" s="6" t="str">
        <f t="shared" si="55"/>
        <v/>
      </c>
      <c r="V231" s="11" t="str">
        <f>IF(A231="","",V230+(M231*'Alt Added Brkdn'!J231))</f>
        <v/>
      </c>
      <c r="W231" s="6" t="str">
        <f t="shared" si="56"/>
        <v/>
      </c>
      <c r="X231" s="11" t="str">
        <f>IF(A230="","",X230+(M231*'Alt Added Brkdn'!L231))</f>
        <v/>
      </c>
      <c r="Y231" s="6" t="str">
        <f t="shared" si="66"/>
        <v/>
      </c>
      <c r="Z231" s="11" t="str">
        <f>IF(A231="","",Z230+(M231*'Alt Added Brkdn'!L231))</f>
        <v/>
      </c>
      <c r="AA231" s="6" t="str">
        <f t="shared" si="57"/>
        <v/>
      </c>
      <c r="AB231" s="11" t="str">
        <f>IF(A231="","",AB230+(M231*'Alt Added Brkdn'!M231))</f>
        <v/>
      </c>
      <c r="AC231" s="6" t="str">
        <f t="shared" si="58"/>
        <v/>
      </c>
      <c r="AD231" s="11" t="str">
        <f>IF(A231="","",AD230+(M231*'Alt Added Brkdn'!N231))</f>
        <v/>
      </c>
      <c r="AE231" s="6" t="str">
        <f t="shared" si="59"/>
        <v/>
      </c>
      <c r="AF231" s="15" t="str">
        <f t="shared" si="60"/>
        <v/>
      </c>
    </row>
    <row r="232" spans="1:32" x14ac:dyDescent="0.3">
      <c r="A232" t="str">
        <f>'Emission Assumption Summary'!A232</f>
        <v/>
      </c>
      <c r="B232" s="4" t="str">
        <f>IF(A232="","",B231*(1+Assumptions!$B$9))</f>
        <v/>
      </c>
      <c r="C232" s="13" t="str">
        <f>IF(A232="","",C231*(1+Assumptions!$B$19))</f>
        <v/>
      </c>
      <c r="D232" s="11" t="str">
        <f t="shared" si="61"/>
        <v/>
      </c>
      <c r="E232" s="7" t="str">
        <f t="shared" si="51"/>
        <v/>
      </c>
      <c r="F232" s="6" t="str">
        <f t="shared" si="62"/>
        <v/>
      </c>
      <c r="G232" s="11" t="str">
        <f>IF(A232="","",G231*(1+Assumptions!$B$13))</f>
        <v/>
      </c>
      <c r="H232" s="6" t="str">
        <f t="shared" si="63"/>
        <v/>
      </c>
      <c r="I232" s="7" t="str">
        <f t="shared" si="52"/>
        <v/>
      </c>
      <c r="J232" s="11" t="str">
        <f>IF(A232="","",J231*(1+Assumptions!$B$15))</f>
        <v/>
      </c>
      <c r="K232" s="5" t="str">
        <f>IF(A232="","",Assumptions!$B$15)</f>
        <v/>
      </c>
      <c r="L232" s="6" t="str">
        <f t="shared" si="53"/>
        <v/>
      </c>
      <c r="M232" s="14" t="str">
        <f t="shared" si="64"/>
        <v/>
      </c>
      <c r="N232" s="7" t="str">
        <f>IF(A232="","",N231+(M232*'Alt Added Brkdn'!F232))</f>
        <v/>
      </c>
      <c r="O232" s="6" t="str">
        <f t="shared" si="65"/>
        <v/>
      </c>
      <c r="P232" s="7" t="str">
        <f>IF(A232="","",P231+(M232*'Alt Added Brkdn'!G232))</f>
        <v/>
      </c>
      <c r="Q232" s="6" t="str">
        <f t="shared" si="67"/>
        <v/>
      </c>
      <c r="R232" s="7" t="str">
        <f>IF(A232="","",R231+(M232*'Alt Added Brkdn'!H232))</f>
        <v/>
      </c>
      <c r="S232" s="6" t="str">
        <f t="shared" si="54"/>
        <v/>
      </c>
      <c r="T232" s="7" t="str">
        <f>IF(A232="","",T231+(M232*'Alt Added Brkdn'!I232))</f>
        <v/>
      </c>
      <c r="U232" s="6" t="str">
        <f t="shared" si="55"/>
        <v/>
      </c>
      <c r="V232" s="11" t="str">
        <f>IF(A232="","",V231+(M232*'Alt Added Brkdn'!J232))</f>
        <v/>
      </c>
      <c r="W232" s="6" t="str">
        <f t="shared" si="56"/>
        <v/>
      </c>
      <c r="X232" s="11" t="str">
        <f>IF(A231="","",X231+(M232*'Alt Added Brkdn'!L232))</f>
        <v/>
      </c>
      <c r="Y232" s="6" t="str">
        <f t="shared" si="66"/>
        <v/>
      </c>
      <c r="Z232" s="11" t="str">
        <f>IF(A232="","",Z231+(M232*'Alt Added Brkdn'!L232))</f>
        <v/>
      </c>
      <c r="AA232" s="6" t="str">
        <f t="shared" si="57"/>
        <v/>
      </c>
      <c r="AB232" s="11" t="str">
        <f>IF(A232="","",AB231+(M232*'Alt Added Brkdn'!M232))</f>
        <v/>
      </c>
      <c r="AC232" s="6" t="str">
        <f t="shared" si="58"/>
        <v/>
      </c>
      <c r="AD232" s="11" t="str">
        <f>IF(A232="","",AD231+(M232*'Alt Added Brkdn'!N232))</f>
        <v/>
      </c>
      <c r="AE232" s="6" t="str">
        <f t="shared" si="59"/>
        <v/>
      </c>
      <c r="AF232" s="15" t="str">
        <f t="shared" si="60"/>
        <v/>
      </c>
    </row>
    <row r="233" spans="1:32" x14ac:dyDescent="0.3">
      <c r="A233" t="str">
        <f>'Emission Assumption Summary'!A233</f>
        <v/>
      </c>
      <c r="B233" s="4" t="str">
        <f>IF(A233="","",B232*(1+Assumptions!$B$9))</f>
        <v/>
      </c>
      <c r="C233" s="13" t="str">
        <f>IF(A233="","",C232*(1+Assumptions!$B$19))</f>
        <v/>
      </c>
      <c r="D233" s="11" t="str">
        <f t="shared" si="61"/>
        <v/>
      </c>
      <c r="E233" s="7" t="str">
        <f t="shared" si="51"/>
        <v/>
      </c>
      <c r="F233" s="6" t="str">
        <f t="shared" si="62"/>
        <v/>
      </c>
      <c r="G233" s="11" t="str">
        <f>IF(A233="","",G232*(1+Assumptions!$B$13))</f>
        <v/>
      </c>
      <c r="H233" s="6" t="str">
        <f t="shared" si="63"/>
        <v/>
      </c>
      <c r="I233" s="7" t="str">
        <f t="shared" si="52"/>
        <v/>
      </c>
      <c r="J233" s="11" t="str">
        <f>IF(A233="","",J232*(1+Assumptions!$B$15))</f>
        <v/>
      </c>
      <c r="K233" s="5" t="str">
        <f>IF(A233="","",Assumptions!$B$15)</f>
        <v/>
      </c>
      <c r="L233" s="6" t="str">
        <f t="shared" si="53"/>
        <v/>
      </c>
      <c r="M233" s="14" t="str">
        <f t="shared" si="64"/>
        <v/>
      </c>
      <c r="N233" s="7" t="str">
        <f>IF(A233="","",N232+(M233*'Alt Added Brkdn'!F233))</f>
        <v/>
      </c>
      <c r="O233" s="6" t="str">
        <f t="shared" si="65"/>
        <v/>
      </c>
      <c r="P233" s="7" t="str">
        <f>IF(A233="","",P232+(M233*'Alt Added Brkdn'!G233))</f>
        <v/>
      </c>
      <c r="Q233" s="6" t="str">
        <f t="shared" si="67"/>
        <v/>
      </c>
      <c r="R233" s="7" t="str">
        <f>IF(A233="","",R232+(M233*'Alt Added Brkdn'!H233))</f>
        <v/>
      </c>
      <c r="S233" s="6" t="str">
        <f t="shared" si="54"/>
        <v/>
      </c>
      <c r="T233" s="7" t="str">
        <f>IF(A233="","",T232+(M233*'Alt Added Brkdn'!I233))</f>
        <v/>
      </c>
      <c r="U233" s="6" t="str">
        <f t="shared" si="55"/>
        <v/>
      </c>
      <c r="V233" s="11" t="str">
        <f>IF(A233="","",V232+(M233*'Alt Added Brkdn'!J233))</f>
        <v/>
      </c>
      <c r="W233" s="6" t="str">
        <f t="shared" si="56"/>
        <v/>
      </c>
      <c r="X233" s="11" t="str">
        <f>IF(A232="","",X232+(M233*'Alt Added Brkdn'!L233))</f>
        <v/>
      </c>
      <c r="Y233" s="6" t="str">
        <f t="shared" si="66"/>
        <v/>
      </c>
      <c r="Z233" s="11" t="str">
        <f>IF(A233="","",Z232+(M233*'Alt Added Brkdn'!L233))</f>
        <v/>
      </c>
      <c r="AA233" s="6" t="str">
        <f t="shared" si="57"/>
        <v/>
      </c>
      <c r="AB233" s="11" t="str">
        <f>IF(A233="","",AB232+(M233*'Alt Added Brkdn'!M233))</f>
        <v/>
      </c>
      <c r="AC233" s="6" t="str">
        <f t="shared" si="58"/>
        <v/>
      </c>
      <c r="AD233" s="11" t="str">
        <f>IF(A233="","",AD232+(M233*'Alt Added Brkdn'!N233))</f>
        <v/>
      </c>
      <c r="AE233" s="6" t="str">
        <f t="shared" si="59"/>
        <v/>
      </c>
      <c r="AF233" s="15" t="str">
        <f t="shared" si="60"/>
        <v/>
      </c>
    </row>
    <row r="234" spans="1:32" x14ac:dyDescent="0.3">
      <c r="A234" t="str">
        <f>'Emission Assumption Summary'!A234</f>
        <v/>
      </c>
      <c r="B234" s="4" t="str">
        <f>IF(A234="","",B233*(1+Assumptions!$B$9))</f>
        <v/>
      </c>
      <c r="C234" s="13" t="str">
        <f>IF(A234="","",C233*(1+Assumptions!$B$19))</f>
        <v/>
      </c>
      <c r="D234" s="11" t="str">
        <f t="shared" si="61"/>
        <v/>
      </c>
      <c r="E234" s="7" t="str">
        <f t="shared" si="51"/>
        <v/>
      </c>
      <c r="F234" s="6" t="str">
        <f t="shared" si="62"/>
        <v/>
      </c>
      <c r="G234" s="11" t="str">
        <f>IF(A234="","",G233*(1+Assumptions!$B$13))</f>
        <v/>
      </c>
      <c r="H234" s="6" t="str">
        <f t="shared" si="63"/>
        <v/>
      </c>
      <c r="I234" s="7" t="str">
        <f t="shared" si="52"/>
        <v/>
      </c>
      <c r="K234" s="5" t="str">
        <f>IF(A234="","",Assumptions!$B$15)</f>
        <v/>
      </c>
      <c r="L234" s="6" t="str">
        <f t="shared" si="53"/>
        <v/>
      </c>
      <c r="M234" s="14" t="str">
        <f t="shared" si="64"/>
        <v/>
      </c>
      <c r="N234" s="7" t="str">
        <f>IF(A234="","",N233+(M234*'Alt Added Brkdn'!F234))</f>
        <v/>
      </c>
      <c r="O234" s="6" t="str">
        <f t="shared" si="65"/>
        <v/>
      </c>
      <c r="P234" s="7" t="str">
        <f>IF(A234="","",P233+(M234*'Alt Added Brkdn'!G234))</f>
        <v/>
      </c>
      <c r="Q234" s="6" t="str">
        <f t="shared" si="67"/>
        <v/>
      </c>
      <c r="R234" s="7" t="str">
        <f>IF(A234="","",R233+(M234*'Alt Added Brkdn'!H234))</f>
        <v/>
      </c>
      <c r="S234" s="6" t="str">
        <f t="shared" si="54"/>
        <v/>
      </c>
      <c r="T234" s="7" t="str">
        <f>IF(A234="","",T233+(M234*'Alt Added Brkdn'!I234))</f>
        <v/>
      </c>
      <c r="U234" s="6" t="str">
        <f t="shared" si="55"/>
        <v/>
      </c>
      <c r="V234" s="11" t="str">
        <f>IF(A234="","",V233+(M234*'Alt Added Brkdn'!J234))</f>
        <v/>
      </c>
      <c r="W234" s="6" t="str">
        <f t="shared" si="56"/>
        <v/>
      </c>
      <c r="X234" s="11" t="str">
        <f>IF(A233="","",X233+(M234*'Alt Added Brkdn'!L234))</f>
        <v/>
      </c>
      <c r="Y234" s="6" t="str">
        <f t="shared" si="66"/>
        <v/>
      </c>
      <c r="Z234" s="11" t="str">
        <f>IF(A234="","",Z233+(M234*'Alt Added Brkdn'!L234))</f>
        <v/>
      </c>
      <c r="AA234" s="6" t="str">
        <f t="shared" si="57"/>
        <v/>
      </c>
      <c r="AB234" s="11" t="str">
        <f>IF(A234="","",AB233+(M234*'Alt Added Brkdn'!M234))</f>
        <v/>
      </c>
      <c r="AC234" s="6" t="str">
        <f t="shared" si="58"/>
        <v/>
      </c>
      <c r="AD234" s="11" t="str">
        <f>IF(A234="","",AD233+(M234*'Alt Added Brkdn'!N234))</f>
        <v/>
      </c>
      <c r="AE234" s="6" t="str">
        <f t="shared" si="59"/>
        <v/>
      </c>
      <c r="AF234" s="15" t="str">
        <f t="shared" si="60"/>
        <v/>
      </c>
    </row>
    <row r="235" spans="1:32" x14ac:dyDescent="0.3">
      <c r="A235" t="str">
        <f>'Emission Assumption Summary'!A235</f>
        <v/>
      </c>
      <c r="B235" s="4" t="str">
        <f>IF(A235="","",B234*(1+Assumptions!$B$9))</f>
        <v/>
      </c>
      <c r="C235" s="13" t="str">
        <f>IF(A235="","",C234*(1+Assumptions!$B$19))</f>
        <v/>
      </c>
      <c r="D235" s="11" t="str">
        <f t="shared" si="61"/>
        <v/>
      </c>
      <c r="E235" s="7" t="str">
        <f t="shared" si="51"/>
        <v/>
      </c>
      <c r="F235" s="6" t="str">
        <f t="shared" si="62"/>
        <v/>
      </c>
      <c r="G235" s="11" t="str">
        <f>IF(A235="","",G234*(1+Assumptions!$B$13))</f>
        <v/>
      </c>
      <c r="H235" s="6" t="str">
        <f t="shared" si="63"/>
        <v/>
      </c>
      <c r="I235" s="7" t="str">
        <f t="shared" si="52"/>
        <v/>
      </c>
      <c r="K235" s="5" t="str">
        <f>IF(A235="","",Assumptions!$B$15)</f>
        <v/>
      </c>
      <c r="L235" s="6" t="str">
        <f t="shared" si="53"/>
        <v/>
      </c>
      <c r="M235" s="14" t="str">
        <f t="shared" si="64"/>
        <v/>
      </c>
      <c r="N235" s="7" t="str">
        <f>IF(A235="","",N234+(M235*'Alt Added Brkdn'!F235))</f>
        <v/>
      </c>
      <c r="O235" s="6" t="str">
        <f t="shared" si="65"/>
        <v/>
      </c>
      <c r="P235" s="7" t="str">
        <f>IF(A235="","",P234+(M235*'Alt Added Brkdn'!G235))</f>
        <v/>
      </c>
      <c r="Q235" s="6" t="str">
        <f t="shared" si="67"/>
        <v/>
      </c>
      <c r="R235" s="7" t="str">
        <f>IF(A235="","",R234+(M235*'Alt Added Brkdn'!H235))</f>
        <v/>
      </c>
      <c r="S235" s="6" t="str">
        <f t="shared" si="54"/>
        <v/>
      </c>
      <c r="T235" s="7" t="str">
        <f>IF(A235="","",T234+(M235*'Alt Added Brkdn'!I235))</f>
        <v/>
      </c>
      <c r="U235" s="6" t="str">
        <f t="shared" si="55"/>
        <v/>
      </c>
      <c r="V235" s="11" t="str">
        <f>IF(A235="","",V234+(M235*'Alt Added Brkdn'!J235))</f>
        <v/>
      </c>
      <c r="W235" s="6" t="str">
        <f t="shared" si="56"/>
        <v/>
      </c>
      <c r="X235" s="11" t="str">
        <f>IF(A234="","",X234+(M235*'Alt Added Brkdn'!L235))</f>
        <v/>
      </c>
      <c r="Y235" s="6" t="str">
        <f t="shared" si="66"/>
        <v/>
      </c>
      <c r="Z235" s="11" t="str">
        <f>IF(A235="","",Z234+(M235*'Alt Added Brkdn'!L235))</f>
        <v/>
      </c>
      <c r="AA235" s="6" t="str">
        <f t="shared" si="57"/>
        <v/>
      </c>
      <c r="AB235" s="11" t="str">
        <f>IF(A235="","",AB234+(M235*'Alt Added Brkdn'!M235))</f>
        <v/>
      </c>
      <c r="AC235" s="6" t="str">
        <f t="shared" si="58"/>
        <v/>
      </c>
      <c r="AD235" s="11" t="str">
        <f>IF(A235="","",AD234+(M235*'Alt Added Brkdn'!N235))</f>
        <v/>
      </c>
      <c r="AE235" s="6" t="str">
        <f t="shared" si="59"/>
        <v/>
      </c>
      <c r="AF235" s="15" t="str">
        <f t="shared" si="60"/>
        <v/>
      </c>
    </row>
    <row r="236" spans="1:32" x14ac:dyDescent="0.3">
      <c r="A236" t="str">
        <f>'Emission Assumption Summary'!A236</f>
        <v/>
      </c>
      <c r="B236" s="4" t="str">
        <f>IF(A236="","",B235*(1+Assumptions!$B$9))</f>
        <v/>
      </c>
      <c r="C236" s="13" t="str">
        <f>IF(A236="","",C235*(1+Assumptions!$B$19))</f>
        <v/>
      </c>
      <c r="D236" s="11" t="str">
        <f t="shared" si="61"/>
        <v/>
      </c>
      <c r="E236" s="7" t="str">
        <f t="shared" si="51"/>
        <v/>
      </c>
      <c r="F236" s="6" t="str">
        <f t="shared" si="62"/>
        <v/>
      </c>
      <c r="G236" s="11" t="str">
        <f>IF(A236="","",G235*(1+Assumptions!$B$13))</f>
        <v/>
      </c>
      <c r="H236" s="6" t="str">
        <f t="shared" si="63"/>
        <v/>
      </c>
      <c r="I236" s="7" t="str">
        <f t="shared" si="52"/>
        <v/>
      </c>
      <c r="K236" s="5" t="str">
        <f>IF(A236="","",Assumptions!$B$15)</f>
        <v/>
      </c>
      <c r="L236" s="6" t="str">
        <f t="shared" si="53"/>
        <v/>
      </c>
      <c r="M236" s="14" t="str">
        <f t="shared" si="64"/>
        <v/>
      </c>
      <c r="N236" s="7" t="str">
        <f>IF(A236="","",N235+(M236*'Alt Added Brkdn'!F236))</f>
        <v/>
      </c>
      <c r="O236" s="6" t="str">
        <f t="shared" si="65"/>
        <v/>
      </c>
      <c r="P236" s="7" t="str">
        <f>IF(A236="","",P235+(M236*'Alt Added Brkdn'!G236))</f>
        <v/>
      </c>
      <c r="Q236" s="6" t="str">
        <f t="shared" si="67"/>
        <v/>
      </c>
      <c r="R236" s="7" t="str">
        <f>IF(A236="","",R235+(M236*'Alt Added Brkdn'!H236))</f>
        <v/>
      </c>
      <c r="S236" s="6" t="str">
        <f t="shared" si="54"/>
        <v/>
      </c>
      <c r="T236" s="7" t="str">
        <f>IF(A236="","",T235+(M236*'Alt Added Brkdn'!I236))</f>
        <v/>
      </c>
      <c r="U236" s="6" t="str">
        <f t="shared" si="55"/>
        <v/>
      </c>
      <c r="V236" s="11" t="str">
        <f>IF(A236="","",V235+(M236*'Alt Added Brkdn'!J236))</f>
        <v/>
      </c>
      <c r="W236" s="6" t="str">
        <f t="shared" si="56"/>
        <v/>
      </c>
      <c r="X236" s="11" t="str">
        <f>IF(A235="","",X235+(M236*'Alt Added Brkdn'!L236))</f>
        <v/>
      </c>
      <c r="Y236" s="6" t="str">
        <f t="shared" si="66"/>
        <v/>
      </c>
      <c r="Z236" s="11" t="str">
        <f>IF(A236="","",Z235+(M236*'Alt Added Brkdn'!L236))</f>
        <v/>
      </c>
      <c r="AA236" s="6" t="str">
        <f t="shared" si="57"/>
        <v/>
      </c>
      <c r="AB236" s="11" t="str">
        <f>IF(A236="","",AB235+(M236*'Alt Added Brkdn'!M236))</f>
        <v/>
      </c>
      <c r="AC236" s="6" t="str">
        <f t="shared" si="58"/>
        <v/>
      </c>
      <c r="AD236" s="11" t="str">
        <f>IF(A236="","",AD235+(M236*'Alt Added Brkdn'!N236))</f>
        <v/>
      </c>
      <c r="AE236" s="6" t="str">
        <f t="shared" si="59"/>
        <v/>
      </c>
      <c r="AF236" s="15" t="str">
        <f t="shared" si="60"/>
        <v/>
      </c>
    </row>
    <row r="237" spans="1:32" x14ac:dyDescent="0.3">
      <c r="A237" t="str">
        <f>'Emission Assumption Summary'!A237</f>
        <v/>
      </c>
      <c r="B237" s="4" t="str">
        <f>IF(A237="","",B236*(1+Assumptions!$B$9))</f>
        <v/>
      </c>
      <c r="C237" s="13" t="str">
        <f>IF(A237="","",C236*(1+Assumptions!$B$19))</f>
        <v/>
      </c>
      <c r="D237" s="11" t="str">
        <f t="shared" si="61"/>
        <v/>
      </c>
      <c r="E237" s="7" t="str">
        <f t="shared" si="51"/>
        <v/>
      </c>
      <c r="F237" s="6" t="str">
        <f t="shared" si="62"/>
        <v/>
      </c>
      <c r="G237" s="11" t="str">
        <f>IF(A237="","",G236*(1+Assumptions!$B$13))</f>
        <v/>
      </c>
      <c r="H237" s="6" t="str">
        <f t="shared" si="63"/>
        <v/>
      </c>
      <c r="I237" s="7" t="str">
        <f t="shared" si="52"/>
        <v/>
      </c>
      <c r="K237" s="5" t="str">
        <f>IF(A237="","",Assumptions!$B$15)</f>
        <v/>
      </c>
      <c r="L237" s="6" t="str">
        <f t="shared" si="53"/>
        <v/>
      </c>
      <c r="M237" s="14" t="str">
        <f t="shared" si="64"/>
        <v/>
      </c>
      <c r="N237" s="7" t="str">
        <f>IF(A237="","",N236+(M237*'Alt Added Brkdn'!F237))</f>
        <v/>
      </c>
      <c r="O237" s="6" t="str">
        <f t="shared" si="65"/>
        <v/>
      </c>
      <c r="P237" s="7" t="str">
        <f>IF(A237="","",P236+(M237*'Alt Added Brkdn'!G237))</f>
        <v/>
      </c>
      <c r="Q237" s="6" t="str">
        <f t="shared" si="67"/>
        <v/>
      </c>
      <c r="R237" s="7" t="str">
        <f>IF(A237="","",R236+(M237*'Alt Added Brkdn'!H237))</f>
        <v/>
      </c>
      <c r="S237" s="6" t="str">
        <f t="shared" si="54"/>
        <v/>
      </c>
      <c r="T237" s="7" t="str">
        <f>IF(A237="","",T236+(M237*'Alt Added Brkdn'!I237))</f>
        <v/>
      </c>
      <c r="U237" s="6" t="str">
        <f t="shared" si="55"/>
        <v/>
      </c>
      <c r="V237" s="11" t="str">
        <f>IF(A237="","",V236+(M237*'Alt Added Brkdn'!J237))</f>
        <v/>
      </c>
      <c r="W237" s="6" t="str">
        <f t="shared" si="56"/>
        <v/>
      </c>
      <c r="X237" s="11" t="str">
        <f>IF(A236="","",X236+(M237*'Alt Added Brkdn'!L237))</f>
        <v/>
      </c>
      <c r="Y237" s="6" t="str">
        <f t="shared" si="66"/>
        <v/>
      </c>
      <c r="Z237" s="11" t="str">
        <f>IF(A237="","",Z236+(M237*'Alt Added Brkdn'!L237))</f>
        <v/>
      </c>
      <c r="AA237" s="6" t="str">
        <f t="shared" si="57"/>
        <v/>
      </c>
      <c r="AB237" s="11" t="str">
        <f>IF(A237="","",AB236+(M237*'Alt Added Brkdn'!M237))</f>
        <v/>
      </c>
      <c r="AC237" s="6" t="str">
        <f t="shared" si="58"/>
        <v/>
      </c>
      <c r="AD237" s="11" t="str">
        <f>IF(A237="","",AD236+(M237*'Alt Added Brkdn'!N237))</f>
        <v/>
      </c>
      <c r="AE237" s="6" t="str">
        <f t="shared" si="59"/>
        <v/>
      </c>
      <c r="AF237" s="15" t="str">
        <f t="shared" si="60"/>
        <v/>
      </c>
    </row>
    <row r="238" spans="1:32" x14ac:dyDescent="0.3">
      <c r="A238" t="str">
        <f>'Emission Assumption Summary'!A238</f>
        <v/>
      </c>
      <c r="B238" s="4" t="str">
        <f>IF(A238="","",B237*(1+Assumptions!$B$9))</f>
        <v/>
      </c>
      <c r="C238" s="13" t="str">
        <f>IF(A238="","",C237*(1+Assumptions!$B$19))</f>
        <v/>
      </c>
      <c r="D238" s="11" t="str">
        <f t="shared" si="61"/>
        <v/>
      </c>
      <c r="E238" s="7" t="str">
        <f t="shared" si="51"/>
        <v/>
      </c>
      <c r="F238" s="6" t="str">
        <f t="shared" si="62"/>
        <v/>
      </c>
      <c r="G238" s="11" t="str">
        <f>IF(A238="","",G237*(1+Assumptions!$B$13))</f>
        <v/>
      </c>
      <c r="H238" s="6" t="str">
        <f t="shared" si="63"/>
        <v/>
      </c>
      <c r="I238" s="7" t="str">
        <f t="shared" si="52"/>
        <v/>
      </c>
      <c r="K238" s="5" t="str">
        <f>IF(A238="","",Assumptions!$B$15)</f>
        <v/>
      </c>
      <c r="L238" s="6" t="str">
        <f t="shared" si="53"/>
        <v/>
      </c>
      <c r="M238" s="14" t="str">
        <f t="shared" si="64"/>
        <v/>
      </c>
      <c r="N238" s="7" t="str">
        <f>IF(A238="","",N237+(M238*'Alt Added Brkdn'!F238))</f>
        <v/>
      </c>
      <c r="O238" s="6" t="str">
        <f t="shared" si="65"/>
        <v/>
      </c>
      <c r="P238" s="7" t="str">
        <f>IF(A238="","",P237+(M238*'Alt Added Brkdn'!G238))</f>
        <v/>
      </c>
      <c r="Q238" s="6" t="str">
        <f t="shared" si="67"/>
        <v/>
      </c>
      <c r="R238" s="7" t="str">
        <f>IF(A238="","",R237+(M238*'Alt Added Brkdn'!H238))</f>
        <v/>
      </c>
      <c r="S238" s="6" t="str">
        <f t="shared" si="54"/>
        <v/>
      </c>
      <c r="T238" s="7" t="str">
        <f>IF(A238="","",T237+(M238*'Alt Added Brkdn'!I238))</f>
        <v/>
      </c>
      <c r="U238" s="6" t="str">
        <f t="shared" si="55"/>
        <v/>
      </c>
      <c r="V238" s="11" t="str">
        <f>IF(A238="","",V237+(M238*'Alt Added Brkdn'!J238))</f>
        <v/>
      </c>
      <c r="W238" s="6" t="str">
        <f t="shared" si="56"/>
        <v/>
      </c>
      <c r="X238" s="11" t="str">
        <f>IF(A237="","",X237+(M238*'Alt Added Brkdn'!L238))</f>
        <v/>
      </c>
      <c r="Y238" s="6" t="str">
        <f t="shared" si="66"/>
        <v/>
      </c>
      <c r="Z238" s="11" t="str">
        <f>IF(A238="","",Z237+(M238*'Alt Added Brkdn'!L238))</f>
        <v/>
      </c>
      <c r="AA238" s="6" t="str">
        <f t="shared" si="57"/>
        <v/>
      </c>
      <c r="AB238" s="11" t="str">
        <f>IF(A238="","",AB237+(M238*'Alt Added Brkdn'!M238))</f>
        <v/>
      </c>
      <c r="AC238" s="6" t="str">
        <f t="shared" si="58"/>
        <v/>
      </c>
      <c r="AD238" s="11" t="str">
        <f>IF(A238="","",AD237+(M238*'Alt Added Brkdn'!N238))</f>
        <v/>
      </c>
      <c r="AE238" s="6" t="str">
        <f t="shared" si="59"/>
        <v/>
      </c>
      <c r="AF238" s="15" t="str">
        <f t="shared" si="60"/>
        <v/>
      </c>
    </row>
    <row r="239" spans="1:32" x14ac:dyDescent="0.3">
      <c r="A239" t="str">
        <f>'Emission Assumption Summary'!A239</f>
        <v/>
      </c>
      <c r="B239" s="4" t="str">
        <f>IF(A239="","",B238*(1+Assumptions!$B$9))</f>
        <v/>
      </c>
      <c r="C239" s="13" t="str">
        <f>IF(A239="","",C238*(1+Assumptions!$B$19))</f>
        <v/>
      </c>
      <c r="D239" s="11" t="str">
        <f t="shared" si="61"/>
        <v/>
      </c>
      <c r="E239" s="7" t="str">
        <f t="shared" si="51"/>
        <v/>
      </c>
      <c r="F239" s="6" t="str">
        <f t="shared" si="62"/>
        <v/>
      </c>
      <c r="G239" s="11" t="str">
        <f>IF(A239="","",G238*(1+Assumptions!$B$13))</f>
        <v/>
      </c>
      <c r="H239" s="6" t="str">
        <f t="shared" si="63"/>
        <v/>
      </c>
      <c r="I239" s="7" t="str">
        <f t="shared" si="52"/>
        <v/>
      </c>
      <c r="K239" s="5" t="str">
        <f>IF(A239="","",Assumptions!$B$15)</f>
        <v/>
      </c>
      <c r="L239" s="6" t="str">
        <f t="shared" si="53"/>
        <v/>
      </c>
      <c r="M239" s="14" t="str">
        <f t="shared" si="64"/>
        <v/>
      </c>
      <c r="N239" s="7" t="str">
        <f>IF(A239="","",N238+(M239*'Alt Added Brkdn'!F239))</f>
        <v/>
      </c>
      <c r="O239" s="6" t="str">
        <f t="shared" si="65"/>
        <v/>
      </c>
      <c r="P239" s="7" t="str">
        <f>IF(A239="","",P238+(M239*'Alt Added Brkdn'!G239))</f>
        <v/>
      </c>
      <c r="Q239" s="6" t="str">
        <f t="shared" si="67"/>
        <v/>
      </c>
      <c r="R239" s="7" t="str">
        <f>IF(A239="","",R238+(M239*'Alt Added Brkdn'!H239))</f>
        <v/>
      </c>
      <c r="S239" s="6" t="str">
        <f t="shared" si="54"/>
        <v/>
      </c>
      <c r="T239" s="7" t="str">
        <f>IF(A239="","",T238+(M239*'Alt Added Brkdn'!I239))</f>
        <v/>
      </c>
      <c r="U239" s="6" t="str">
        <f t="shared" si="55"/>
        <v/>
      </c>
      <c r="V239" s="11" t="str">
        <f>IF(A239="","",V238+(M239*'Alt Added Brkdn'!J239))</f>
        <v/>
      </c>
      <c r="W239" s="6" t="str">
        <f t="shared" si="56"/>
        <v/>
      </c>
      <c r="X239" s="11" t="str">
        <f>IF(A238="","",X238+(M239*'Alt Added Brkdn'!L239))</f>
        <v/>
      </c>
      <c r="Y239" s="6" t="str">
        <f t="shared" si="66"/>
        <v/>
      </c>
      <c r="Z239" s="11" t="str">
        <f>IF(A239="","",Z238+(M239*'Alt Added Brkdn'!L239))</f>
        <v/>
      </c>
      <c r="AA239" s="6" t="str">
        <f t="shared" si="57"/>
        <v/>
      </c>
      <c r="AB239" s="11" t="str">
        <f>IF(A239="","",AB238+(M239*'Alt Added Brkdn'!M239))</f>
        <v/>
      </c>
      <c r="AC239" s="6" t="str">
        <f t="shared" si="58"/>
        <v/>
      </c>
      <c r="AD239" s="11" t="str">
        <f>IF(A239="","",AD238+(M239*'Alt Added Brkdn'!N239))</f>
        <v/>
      </c>
      <c r="AE239" s="6" t="str">
        <f t="shared" si="59"/>
        <v/>
      </c>
      <c r="AF239" s="15" t="str">
        <f t="shared" si="60"/>
        <v/>
      </c>
    </row>
    <row r="240" spans="1:32" x14ac:dyDescent="0.3">
      <c r="A240" t="str">
        <f>'Emission Assumption Summary'!A240</f>
        <v/>
      </c>
      <c r="B240" s="4" t="str">
        <f>IF(A240="","",B239*(1+Assumptions!$B$9))</f>
        <v/>
      </c>
      <c r="C240" s="13" t="str">
        <f>IF(A240="","",C239*(1+Assumptions!$B$19))</f>
        <v/>
      </c>
      <c r="D240" s="11" t="str">
        <f t="shared" si="61"/>
        <v/>
      </c>
      <c r="E240" s="7" t="str">
        <f t="shared" si="51"/>
        <v/>
      </c>
      <c r="F240" s="6" t="str">
        <f t="shared" si="62"/>
        <v/>
      </c>
      <c r="G240" s="11" t="str">
        <f>IF(A240="","",G239*(1+Assumptions!$B$13))</f>
        <v/>
      </c>
      <c r="H240" s="6" t="str">
        <f t="shared" si="63"/>
        <v/>
      </c>
      <c r="I240" s="7" t="str">
        <f t="shared" si="52"/>
        <v/>
      </c>
      <c r="K240" s="5" t="str">
        <f>IF(A240="","",Assumptions!$B$15)</f>
        <v/>
      </c>
      <c r="L240" s="6" t="str">
        <f t="shared" si="53"/>
        <v/>
      </c>
      <c r="M240" s="14" t="str">
        <f t="shared" si="64"/>
        <v/>
      </c>
      <c r="N240" s="7" t="str">
        <f>IF(A240="","",N239+(M240*'Alt Added Brkdn'!F240))</f>
        <v/>
      </c>
      <c r="O240" s="6" t="str">
        <f t="shared" si="65"/>
        <v/>
      </c>
      <c r="P240" s="7" t="str">
        <f>IF(A240="","",P239+(M240*'Alt Added Brkdn'!G240))</f>
        <v/>
      </c>
      <c r="Q240" s="6" t="str">
        <f t="shared" si="67"/>
        <v/>
      </c>
      <c r="R240" s="7" t="str">
        <f>IF(A240="","",R239+(M240*'Alt Added Brkdn'!H240))</f>
        <v/>
      </c>
      <c r="S240" s="6" t="str">
        <f t="shared" si="54"/>
        <v/>
      </c>
      <c r="T240" s="7" t="str">
        <f>IF(A240="","",T239+(M240*'Alt Added Brkdn'!I240))</f>
        <v/>
      </c>
      <c r="U240" s="6" t="str">
        <f t="shared" si="55"/>
        <v/>
      </c>
      <c r="V240" s="11" t="str">
        <f>IF(A240="","",V239+(M240*'Alt Added Brkdn'!J240))</f>
        <v/>
      </c>
      <c r="W240" s="6" t="str">
        <f t="shared" si="56"/>
        <v/>
      </c>
      <c r="X240" s="11" t="str">
        <f>IF(A239="","",X239+(M240*'Alt Added Brkdn'!L240))</f>
        <v/>
      </c>
      <c r="Y240" s="6" t="str">
        <f t="shared" si="66"/>
        <v/>
      </c>
      <c r="Z240" s="11" t="str">
        <f>IF(A240="","",Z239+(M240*'Alt Added Brkdn'!L240))</f>
        <v/>
      </c>
      <c r="AA240" s="6" t="str">
        <f t="shared" si="57"/>
        <v/>
      </c>
      <c r="AB240" s="11" t="str">
        <f>IF(A240="","",AB239+(M240*'Alt Added Brkdn'!M240))</f>
        <v/>
      </c>
      <c r="AC240" s="6" t="str">
        <f t="shared" si="58"/>
        <v/>
      </c>
      <c r="AD240" s="11" t="str">
        <f>IF(A240="","",AD239+(M240*'Alt Added Brkdn'!N240))</f>
        <v/>
      </c>
      <c r="AE240" s="6" t="str">
        <f t="shared" si="59"/>
        <v/>
      </c>
      <c r="AF240" s="15" t="str">
        <f t="shared" si="60"/>
        <v/>
      </c>
    </row>
    <row r="241" spans="1:32" x14ac:dyDescent="0.3">
      <c r="A241" t="str">
        <f>'Emission Assumption Summary'!A241</f>
        <v/>
      </c>
      <c r="B241" s="4" t="str">
        <f>IF(A241="","",B240*(1+Assumptions!$B$9))</f>
        <v/>
      </c>
      <c r="C241" s="13" t="str">
        <f>IF(A241="","",C240*(1+Assumptions!$B$19))</f>
        <v/>
      </c>
      <c r="D241" s="11" t="str">
        <f t="shared" si="61"/>
        <v/>
      </c>
      <c r="E241" s="7" t="str">
        <f t="shared" si="51"/>
        <v/>
      </c>
      <c r="F241" s="6" t="str">
        <f t="shared" si="62"/>
        <v/>
      </c>
      <c r="G241" s="11" t="str">
        <f>IF(A241="","",G240*(1+Assumptions!$B$13))</f>
        <v/>
      </c>
      <c r="H241" s="6" t="str">
        <f t="shared" si="63"/>
        <v/>
      </c>
      <c r="I241" s="7" t="str">
        <f t="shared" si="52"/>
        <v/>
      </c>
      <c r="K241" s="5" t="str">
        <f>IF(A241="","",Assumptions!$B$15)</f>
        <v/>
      </c>
      <c r="L241" s="6" t="str">
        <f t="shared" si="53"/>
        <v/>
      </c>
      <c r="M241" s="14" t="str">
        <f t="shared" si="64"/>
        <v/>
      </c>
      <c r="N241" s="7" t="str">
        <f>IF(A241="","",N240+(M241*'Alt Added Brkdn'!F241))</f>
        <v/>
      </c>
      <c r="O241" s="6" t="str">
        <f t="shared" si="65"/>
        <v/>
      </c>
      <c r="P241" s="7" t="str">
        <f>IF(A241="","",P240+(M241*'Alt Added Brkdn'!G241))</f>
        <v/>
      </c>
      <c r="Q241" s="6" t="str">
        <f t="shared" si="67"/>
        <v/>
      </c>
      <c r="R241" s="7" t="str">
        <f>IF(A241="","",R240+(M241*'Alt Added Brkdn'!H241))</f>
        <v/>
      </c>
      <c r="S241" s="6" t="str">
        <f t="shared" si="54"/>
        <v/>
      </c>
      <c r="T241" s="7" t="str">
        <f>IF(A241="","",T240+(M241*'Alt Added Brkdn'!I241))</f>
        <v/>
      </c>
      <c r="U241" s="6" t="str">
        <f t="shared" si="55"/>
        <v/>
      </c>
      <c r="V241" s="11" t="str">
        <f>IF(A241="","",V240+(M241*'Alt Added Brkdn'!J241))</f>
        <v/>
      </c>
      <c r="W241" s="6" t="str">
        <f t="shared" si="56"/>
        <v/>
      </c>
      <c r="X241" s="11" t="str">
        <f>IF(A240="","",X240+(M241*'Alt Added Brkdn'!L241))</f>
        <v/>
      </c>
      <c r="Y241" s="6" t="str">
        <f t="shared" si="66"/>
        <v/>
      </c>
      <c r="Z241" s="11" t="str">
        <f>IF(A241="","",Z240+(M241*'Alt Added Brkdn'!L241))</f>
        <v/>
      </c>
      <c r="AA241" s="6" t="str">
        <f t="shared" si="57"/>
        <v/>
      </c>
      <c r="AB241" s="11" t="str">
        <f>IF(A241="","",AB240+(M241*'Alt Added Brkdn'!M241))</f>
        <v/>
      </c>
      <c r="AC241" s="6" t="str">
        <f t="shared" si="58"/>
        <v/>
      </c>
      <c r="AD241" s="11" t="str">
        <f>IF(A241="","",AD240+(M241*'Alt Added Brkdn'!N241))</f>
        <v/>
      </c>
      <c r="AE241" s="6" t="str">
        <f t="shared" si="59"/>
        <v/>
      </c>
      <c r="AF241" s="15" t="str">
        <f t="shared" si="60"/>
        <v/>
      </c>
    </row>
    <row r="242" spans="1:32" x14ac:dyDescent="0.3">
      <c r="A242" t="str">
        <f>'Emission Assumption Summary'!A242</f>
        <v/>
      </c>
      <c r="B242" s="4" t="str">
        <f>IF(A242="","",B241*(1+Assumptions!$B$9))</f>
        <v/>
      </c>
      <c r="C242" s="13" t="str">
        <f>IF(A242="","",C241*(1+Assumptions!$B$19))</f>
        <v/>
      </c>
      <c r="D242" s="11" t="str">
        <f t="shared" si="61"/>
        <v/>
      </c>
      <c r="E242" s="7" t="str">
        <f t="shared" si="51"/>
        <v/>
      </c>
      <c r="F242" s="6" t="str">
        <f t="shared" si="62"/>
        <v/>
      </c>
      <c r="G242" s="11" t="str">
        <f>IF(A242="","",G241*(1+Assumptions!$B$13))</f>
        <v/>
      </c>
      <c r="H242" s="6" t="str">
        <f t="shared" si="63"/>
        <v/>
      </c>
      <c r="I242" s="7" t="str">
        <f t="shared" si="52"/>
        <v/>
      </c>
      <c r="K242" s="5" t="str">
        <f>IF(A242="","",Assumptions!$B$15)</f>
        <v/>
      </c>
      <c r="L242" s="6" t="str">
        <f t="shared" si="53"/>
        <v/>
      </c>
      <c r="M242" s="14" t="str">
        <f t="shared" si="64"/>
        <v/>
      </c>
      <c r="N242" s="7" t="str">
        <f>IF(A242="","",N241+(M242*'Alt Added Brkdn'!F242))</f>
        <v/>
      </c>
      <c r="O242" s="6" t="str">
        <f t="shared" si="65"/>
        <v/>
      </c>
      <c r="P242" s="7" t="str">
        <f>IF(A242="","",P241+(M242*'Alt Added Brkdn'!G242))</f>
        <v/>
      </c>
      <c r="Q242" s="6" t="str">
        <f t="shared" si="67"/>
        <v/>
      </c>
      <c r="R242" s="7" t="str">
        <f>IF(A242="","",R241+(M242*'Alt Added Brkdn'!H242))</f>
        <v/>
      </c>
      <c r="S242" s="6" t="str">
        <f t="shared" si="54"/>
        <v/>
      </c>
      <c r="T242" s="7" t="str">
        <f>IF(A242="","",T241+(M242*'Alt Added Brkdn'!I242))</f>
        <v/>
      </c>
      <c r="U242" s="6" t="str">
        <f t="shared" si="55"/>
        <v/>
      </c>
      <c r="V242" s="11" t="str">
        <f>IF(A242="","",V241+(M242*'Alt Added Brkdn'!J242))</f>
        <v/>
      </c>
      <c r="W242" s="6" t="str">
        <f t="shared" si="56"/>
        <v/>
      </c>
      <c r="X242" s="11" t="str">
        <f>IF(A241="","",X241+(M242*'Alt Added Brkdn'!L242))</f>
        <v/>
      </c>
      <c r="Y242" s="6" t="str">
        <f t="shared" si="66"/>
        <v/>
      </c>
      <c r="Z242" s="11" t="str">
        <f>IF(A242="","",Z241+(M242*'Alt Added Brkdn'!L242))</f>
        <v/>
      </c>
      <c r="AA242" s="6" t="str">
        <f t="shared" si="57"/>
        <v/>
      </c>
      <c r="AB242" s="11" t="str">
        <f>IF(A242="","",AB241+(M242*'Alt Added Brkdn'!M242))</f>
        <v/>
      </c>
      <c r="AC242" s="6" t="str">
        <f t="shared" si="58"/>
        <v/>
      </c>
      <c r="AD242" s="11" t="str">
        <f>IF(A242="","",AD241+(M242*'Alt Added Brkdn'!N242))</f>
        <v/>
      </c>
      <c r="AE242" s="6" t="str">
        <f t="shared" si="59"/>
        <v/>
      </c>
      <c r="AF242" s="15" t="str">
        <f t="shared" si="60"/>
        <v/>
      </c>
    </row>
    <row r="243" spans="1:32" x14ac:dyDescent="0.3">
      <c r="A243" t="str">
        <f>'Emission Assumption Summary'!A243</f>
        <v/>
      </c>
      <c r="B243" s="4" t="str">
        <f>IF(A243="","",B242*(1+Assumptions!$B$9))</f>
        <v/>
      </c>
      <c r="C243" s="13" t="str">
        <f>IF(A243="","",C242*(1+Assumptions!$B$19))</f>
        <v/>
      </c>
      <c r="D243" s="11" t="str">
        <f t="shared" si="61"/>
        <v/>
      </c>
      <c r="E243" s="7" t="str">
        <f t="shared" si="51"/>
        <v/>
      </c>
      <c r="F243" s="6" t="str">
        <f t="shared" si="62"/>
        <v/>
      </c>
      <c r="G243" s="11" t="str">
        <f>IF(A243="","",G242*(1+Assumptions!$B$13))</f>
        <v/>
      </c>
      <c r="H243" s="6" t="str">
        <f t="shared" si="63"/>
        <v/>
      </c>
      <c r="I243" s="7" t="str">
        <f t="shared" si="52"/>
        <v/>
      </c>
      <c r="K243" s="5" t="str">
        <f>IF(A243="","",Assumptions!$B$15)</f>
        <v/>
      </c>
      <c r="L243" s="6" t="str">
        <f t="shared" si="53"/>
        <v/>
      </c>
      <c r="M243" s="14" t="str">
        <f t="shared" si="64"/>
        <v/>
      </c>
      <c r="N243" s="7" t="str">
        <f>IF(A243="","",N242+(M243*'Alt Added Brkdn'!F243))</f>
        <v/>
      </c>
      <c r="O243" s="6" t="str">
        <f t="shared" si="65"/>
        <v/>
      </c>
      <c r="P243" s="7" t="str">
        <f>IF(A243="","",P242+(M243*'Alt Added Brkdn'!G243))</f>
        <v/>
      </c>
      <c r="Q243" s="6" t="str">
        <f t="shared" si="67"/>
        <v/>
      </c>
      <c r="R243" s="7" t="str">
        <f>IF(A243="","",R242+(M243*'Alt Added Brkdn'!H243))</f>
        <v/>
      </c>
      <c r="S243" s="6" t="str">
        <f t="shared" si="54"/>
        <v/>
      </c>
      <c r="T243" s="7" t="str">
        <f>IF(A243="","",T242+(M243*'Alt Added Brkdn'!I243))</f>
        <v/>
      </c>
      <c r="U243" s="6" t="str">
        <f t="shared" si="55"/>
        <v/>
      </c>
      <c r="V243" s="11" t="str">
        <f>IF(A243="","",V242+(M243*'Alt Added Brkdn'!J243))</f>
        <v/>
      </c>
      <c r="W243" s="6" t="str">
        <f t="shared" si="56"/>
        <v/>
      </c>
      <c r="X243" s="11" t="str">
        <f>IF(A242="","",X242+(M243*'Alt Added Brkdn'!L243))</f>
        <v/>
      </c>
      <c r="Y243" s="6" t="str">
        <f t="shared" si="66"/>
        <v/>
      </c>
      <c r="Z243" s="11" t="str">
        <f>IF(A243="","",Z242+(M243*'Alt Added Brkdn'!L243))</f>
        <v/>
      </c>
      <c r="AA243" s="6" t="str">
        <f t="shared" si="57"/>
        <v/>
      </c>
      <c r="AB243" s="11" t="str">
        <f>IF(A243="","",AB242+(M243*'Alt Added Brkdn'!M243))</f>
        <v/>
      </c>
      <c r="AC243" s="6" t="str">
        <f t="shared" si="58"/>
        <v/>
      </c>
      <c r="AD243" s="11" t="str">
        <f>IF(A243="","",AD242+(M243*'Alt Added Brkdn'!N243))</f>
        <v/>
      </c>
      <c r="AE243" s="6" t="str">
        <f t="shared" si="59"/>
        <v/>
      </c>
      <c r="AF243" s="15" t="str">
        <f t="shared" si="60"/>
        <v/>
      </c>
    </row>
    <row r="244" spans="1:32" x14ac:dyDescent="0.3">
      <c r="A244" t="str">
        <f>'Emission Assumption Summary'!A244</f>
        <v/>
      </c>
      <c r="B244" s="4" t="str">
        <f>IF(A244="","",B243*(1+Assumptions!$B$9))</f>
        <v/>
      </c>
      <c r="C244" s="13" t="str">
        <f>IF(A244="","",C243*(1+Assumptions!$B$19))</f>
        <v/>
      </c>
      <c r="D244" s="11" t="str">
        <f t="shared" si="61"/>
        <v/>
      </c>
      <c r="E244" s="7" t="str">
        <f t="shared" si="51"/>
        <v/>
      </c>
      <c r="F244" s="6" t="str">
        <f t="shared" si="62"/>
        <v/>
      </c>
      <c r="G244" s="11" t="str">
        <f>IF(A244="","",G243*(1+Assumptions!$B$13))</f>
        <v/>
      </c>
      <c r="H244" s="6" t="str">
        <f t="shared" si="63"/>
        <v/>
      </c>
      <c r="I244" s="7" t="str">
        <f t="shared" si="52"/>
        <v/>
      </c>
      <c r="K244" s="5" t="str">
        <f>IF(A244="","",Assumptions!$B$15)</f>
        <v/>
      </c>
      <c r="L244" s="6" t="str">
        <f t="shared" si="53"/>
        <v/>
      </c>
      <c r="M244" s="14" t="str">
        <f t="shared" si="64"/>
        <v/>
      </c>
      <c r="N244" s="7" t="str">
        <f>IF(A244="","",N243+(M244*'Alt Added Brkdn'!F244))</f>
        <v/>
      </c>
      <c r="O244" s="6" t="str">
        <f t="shared" si="65"/>
        <v/>
      </c>
      <c r="P244" s="7" t="str">
        <f>IF(A244="","",P243+(M244*'Alt Added Brkdn'!G244))</f>
        <v/>
      </c>
      <c r="Q244" s="6" t="str">
        <f t="shared" si="67"/>
        <v/>
      </c>
      <c r="R244" s="7" t="str">
        <f>IF(A244="","",R243+(M244*'Alt Added Brkdn'!H244))</f>
        <v/>
      </c>
      <c r="S244" s="6" t="str">
        <f t="shared" si="54"/>
        <v/>
      </c>
      <c r="T244" s="7" t="str">
        <f>IF(A244="","",T243+(M244*'Alt Added Brkdn'!I244))</f>
        <v/>
      </c>
      <c r="U244" s="6" t="str">
        <f t="shared" si="55"/>
        <v/>
      </c>
      <c r="V244" s="11" t="str">
        <f>IF(A244="","",V243+(M244*'Alt Added Brkdn'!J244))</f>
        <v/>
      </c>
      <c r="W244" s="6" t="str">
        <f t="shared" si="56"/>
        <v/>
      </c>
      <c r="X244" s="11" t="str">
        <f>IF(A243="","",X243+(M244*'Alt Added Brkdn'!L244))</f>
        <v/>
      </c>
      <c r="Y244" s="6" t="str">
        <f t="shared" si="66"/>
        <v/>
      </c>
      <c r="Z244" s="11" t="str">
        <f>IF(A244="","",Z243+(M244*'Alt Added Brkdn'!L244))</f>
        <v/>
      </c>
      <c r="AA244" s="6" t="str">
        <f t="shared" si="57"/>
        <v/>
      </c>
      <c r="AB244" s="11" t="str">
        <f>IF(A244="","",AB243+(M244*'Alt Added Brkdn'!M244))</f>
        <v/>
      </c>
      <c r="AC244" s="6" t="str">
        <f t="shared" si="58"/>
        <v/>
      </c>
      <c r="AD244" s="11" t="str">
        <f>IF(A244="","",AD243+(M244*'Alt Added Brkdn'!N244))</f>
        <v/>
      </c>
      <c r="AE244" s="6" t="str">
        <f t="shared" si="59"/>
        <v/>
      </c>
      <c r="AF244" s="15" t="str">
        <f t="shared" si="60"/>
        <v/>
      </c>
    </row>
    <row r="245" spans="1:32" x14ac:dyDescent="0.3">
      <c r="A245" t="str">
        <f>'Emission Assumption Summary'!A245</f>
        <v/>
      </c>
      <c r="B245" s="4" t="str">
        <f>IF(A245="","",B244*(1+Assumptions!$B$9))</f>
        <v/>
      </c>
      <c r="C245" s="13" t="str">
        <f>IF(A245="","",C244*(1+Assumptions!$B$19))</f>
        <v/>
      </c>
      <c r="D245" s="11" t="str">
        <f t="shared" si="61"/>
        <v/>
      </c>
      <c r="E245" s="7" t="str">
        <f t="shared" si="51"/>
        <v/>
      </c>
      <c r="F245" s="6" t="str">
        <f t="shared" si="62"/>
        <v/>
      </c>
      <c r="G245" s="11" t="str">
        <f>IF(A245="","",G244*(1+Assumptions!$B$13))</f>
        <v/>
      </c>
      <c r="H245" s="6" t="str">
        <f t="shared" si="63"/>
        <v/>
      </c>
      <c r="I245" s="7" t="str">
        <f t="shared" si="52"/>
        <v/>
      </c>
      <c r="K245" s="5" t="str">
        <f>IF(A245="","",Assumptions!$B$15)</f>
        <v/>
      </c>
      <c r="L245" s="6" t="str">
        <f t="shared" si="53"/>
        <v/>
      </c>
      <c r="M245" s="14" t="str">
        <f t="shared" si="64"/>
        <v/>
      </c>
      <c r="N245" s="7" t="str">
        <f>IF(A245="","",N244+(M245*'Alt Added Brkdn'!F245))</f>
        <v/>
      </c>
      <c r="O245" s="6" t="str">
        <f t="shared" si="65"/>
        <v/>
      </c>
      <c r="P245" s="7" t="str">
        <f>IF(A245="","",P244+(M245*'Alt Added Brkdn'!G245))</f>
        <v/>
      </c>
      <c r="Q245" s="6" t="str">
        <f t="shared" si="67"/>
        <v/>
      </c>
      <c r="R245" s="7" t="str">
        <f>IF(A245="","",R244+(M245*'Alt Added Brkdn'!H245))</f>
        <v/>
      </c>
      <c r="S245" s="6" t="str">
        <f t="shared" si="54"/>
        <v/>
      </c>
      <c r="T245" s="7" t="str">
        <f>IF(A245="","",T244+(M245*'Alt Added Brkdn'!I245))</f>
        <v/>
      </c>
      <c r="U245" s="6" t="str">
        <f t="shared" si="55"/>
        <v/>
      </c>
      <c r="V245" s="11" t="str">
        <f>IF(A245="","",V244+(M245*'Alt Added Brkdn'!J245))</f>
        <v/>
      </c>
      <c r="W245" s="6" t="str">
        <f t="shared" si="56"/>
        <v/>
      </c>
      <c r="X245" s="11" t="str">
        <f>IF(A244="","",X244+(M245*'Alt Added Brkdn'!L245))</f>
        <v/>
      </c>
      <c r="Y245" s="6" t="str">
        <f t="shared" si="66"/>
        <v/>
      </c>
      <c r="Z245" s="11" t="str">
        <f>IF(A245="","",Z244+(M245*'Alt Added Brkdn'!L245))</f>
        <v/>
      </c>
      <c r="AA245" s="6" t="str">
        <f t="shared" si="57"/>
        <v/>
      </c>
      <c r="AB245" s="11" t="str">
        <f>IF(A245="","",AB244+(M245*'Alt Added Brkdn'!M245))</f>
        <v/>
      </c>
      <c r="AC245" s="6" t="str">
        <f t="shared" si="58"/>
        <v/>
      </c>
      <c r="AD245" s="11" t="str">
        <f>IF(A245="","",AD244+(M245*'Alt Added Brkdn'!N245))</f>
        <v/>
      </c>
      <c r="AE245" s="6" t="str">
        <f t="shared" si="59"/>
        <v/>
      </c>
      <c r="AF245" s="15" t="str">
        <f t="shared" si="60"/>
        <v/>
      </c>
    </row>
    <row r="246" spans="1:32" x14ac:dyDescent="0.3">
      <c r="A246" t="str">
        <f>'Emission Assumption Summary'!A246</f>
        <v/>
      </c>
      <c r="B246" s="4" t="str">
        <f>IF(A246="","",B245*(1+Assumptions!$B$9))</f>
        <v/>
      </c>
      <c r="C246" s="13" t="str">
        <f>IF(A246="","",C245*(1+Assumptions!$B$19))</f>
        <v/>
      </c>
      <c r="D246" s="11" t="str">
        <f t="shared" si="61"/>
        <v/>
      </c>
      <c r="E246" s="7" t="str">
        <f t="shared" si="51"/>
        <v/>
      </c>
      <c r="F246" s="6" t="str">
        <f t="shared" si="62"/>
        <v/>
      </c>
      <c r="G246" s="11" t="str">
        <f>IF(A246="","",G245*(1+Assumptions!$B$13))</f>
        <v/>
      </c>
      <c r="H246" s="6" t="str">
        <f t="shared" si="63"/>
        <v/>
      </c>
      <c r="I246" s="7" t="str">
        <f t="shared" si="52"/>
        <v/>
      </c>
      <c r="K246" s="5" t="str">
        <f>IF(A246="","",Assumptions!$B$15)</f>
        <v/>
      </c>
      <c r="L246" s="6" t="str">
        <f t="shared" si="53"/>
        <v/>
      </c>
      <c r="M246" s="14" t="str">
        <f t="shared" si="64"/>
        <v/>
      </c>
      <c r="N246" s="7" t="str">
        <f>IF(A246="","",N245+(M246*'Alt Added Brkdn'!F246))</f>
        <v/>
      </c>
      <c r="O246" s="6" t="str">
        <f t="shared" si="65"/>
        <v/>
      </c>
      <c r="P246" s="7" t="str">
        <f>IF(A246="","",P245+(M246*'Alt Added Brkdn'!G246))</f>
        <v/>
      </c>
      <c r="Q246" s="6" t="str">
        <f t="shared" si="67"/>
        <v/>
      </c>
      <c r="R246" s="7" t="str">
        <f>IF(A246="","",R245+(M246*'Alt Added Brkdn'!H246))</f>
        <v/>
      </c>
      <c r="S246" s="6" t="str">
        <f t="shared" si="54"/>
        <v/>
      </c>
      <c r="T246" s="7" t="str">
        <f>IF(A246="","",T245+(M246*'Alt Added Brkdn'!I246))</f>
        <v/>
      </c>
      <c r="U246" s="6" t="str">
        <f t="shared" si="55"/>
        <v/>
      </c>
      <c r="V246" s="11" t="str">
        <f>IF(A246="","",V245+(M246*'Alt Added Brkdn'!J246))</f>
        <v/>
      </c>
      <c r="W246" s="6" t="str">
        <f t="shared" si="56"/>
        <v/>
      </c>
      <c r="X246" s="11" t="str">
        <f>IF(A245="","",X245+(M246*'Alt Added Brkdn'!L246))</f>
        <v/>
      </c>
      <c r="Y246" s="6" t="str">
        <f t="shared" si="66"/>
        <v/>
      </c>
      <c r="Z246" s="11" t="str">
        <f>IF(A246="","",Z245+(M246*'Alt Added Brkdn'!L246))</f>
        <v/>
      </c>
      <c r="AA246" s="6" t="str">
        <f t="shared" si="57"/>
        <v/>
      </c>
      <c r="AB246" s="11" t="str">
        <f>IF(A246="","",AB245+(M246*'Alt Added Brkdn'!M246))</f>
        <v/>
      </c>
      <c r="AC246" s="6" t="str">
        <f t="shared" si="58"/>
        <v/>
      </c>
      <c r="AD246" s="11" t="str">
        <f>IF(A246="","",AD245+(M246*'Alt Added Brkdn'!N246))</f>
        <v/>
      </c>
      <c r="AE246" s="6" t="str">
        <f t="shared" si="59"/>
        <v/>
      </c>
      <c r="AF246" s="15" t="str">
        <f t="shared" si="60"/>
        <v/>
      </c>
    </row>
    <row r="247" spans="1:32" x14ac:dyDescent="0.3">
      <c r="A247" t="str">
        <f>'Emission Assumption Summary'!A247</f>
        <v/>
      </c>
      <c r="B247" s="4" t="str">
        <f>IF(A247="","",B246*(1+Assumptions!$B$9))</f>
        <v/>
      </c>
      <c r="C247" s="13" t="str">
        <f>IF(A247="","",C246*(1+Assumptions!$B$19))</f>
        <v/>
      </c>
      <c r="D247" s="11" t="str">
        <f t="shared" si="61"/>
        <v/>
      </c>
      <c r="E247" s="7" t="str">
        <f t="shared" si="51"/>
        <v/>
      </c>
      <c r="F247" s="6" t="str">
        <f t="shared" si="62"/>
        <v/>
      </c>
      <c r="G247" s="11" t="str">
        <f>IF(A247="","",G246*(1+Assumptions!$B$13))</f>
        <v/>
      </c>
      <c r="H247" s="6" t="str">
        <f t="shared" si="63"/>
        <v/>
      </c>
      <c r="I247" s="7" t="str">
        <f t="shared" si="52"/>
        <v/>
      </c>
      <c r="K247" s="5" t="str">
        <f>IF(A247="","",Assumptions!$B$15)</f>
        <v/>
      </c>
      <c r="L247" s="6" t="str">
        <f t="shared" si="53"/>
        <v/>
      </c>
      <c r="M247" s="14" t="str">
        <f t="shared" si="64"/>
        <v/>
      </c>
      <c r="N247" s="7" t="str">
        <f>IF(A247="","",N246+(M247*'Alt Added Brkdn'!F247))</f>
        <v/>
      </c>
      <c r="O247" s="6" t="str">
        <f t="shared" si="65"/>
        <v/>
      </c>
      <c r="P247" s="7" t="str">
        <f>IF(A247="","",P246+(M247*'Alt Added Brkdn'!G247))</f>
        <v/>
      </c>
      <c r="Q247" s="6" t="str">
        <f t="shared" si="67"/>
        <v/>
      </c>
      <c r="R247" s="7" t="str">
        <f>IF(A247="","",R246+(M247*'Alt Added Brkdn'!H247))</f>
        <v/>
      </c>
      <c r="S247" s="6" t="str">
        <f t="shared" si="54"/>
        <v/>
      </c>
      <c r="T247" s="7" t="str">
        <f>IF(A247="","",T246+(M247*'Alt Added Brkdn'!I247))</f>
        <v/>
      </c>
      <c r="U247" s="6" t="str">
        <f t="shared" si="55"/>
        <v/>
      </c>
      <c r="V247" s="11" t="str">
        <f>IF(A247="","",V246+(M247*'Alt Added Brkdn'!J247))</f>
        <v/>
      </c>
      <c r="W247" s="6" t="str">
        <f t="shared" si="56"/>
        <v/>
      </c>
      <c r="X247" s="11" t="str">
        <f>IF(A246="","",X246+(M247*'Alt Added Brkdn'!L247))</f>
        <v/>
      </c>
      <c r="Y247" s="6" t="str">
        <f t="shared" si="66"/>
        <v/>
      </c>
      <c r="Z247" s="11" t="str">
        <f>IF(A247="","",Z246+(M247*'Alt Added Brkdn'!L247))</f>
        <v/>
      </c>
      <c r="AA247" s="6" t="str">
        <f t="shared" si="57"/>
        <v/>
      </c>
      <c r="AB247" s="11" t="str">
        <f>IF(A247="","",AB246+(M247*'Alt Added Brkdn'!M247))</f>
        <v/>
      </c>
      <c r="AC247" s="6" t="str">
        <f t="shared" si="58"/>
        <v/>
      </c>
      <c r="AD247" s="11" t="str">
        <f>IF(A247="","",AD246+(M247*'Alt Added Brkdn'!N247))</f>
        <v/>
      </c>
      <c r="AE247" s="6" t="str">
        <f t="shared" si="59"/>
        <v/>
      </c>
      <c r="AF247" s="15" t="str">
        <f t="shared" si="60"/>
        <v/>
      </c>
    </row>
    <row r="248" spans="1:32" x14ac:dyDescent="0.3">
      <c r="A248" t="str">
        <f>'Emission Assumption Summary'!A248</f>
        <v/>
      </c>
      <c r="B248" s="4" t="str">
        <f>IF(A248="","",B247*(1+Assumptions!$B$9))</f>
        <v/>
      </c>
      <c r="C248" s="13" t="str">
        <f>IF(A248="","",C247*(1+Assumptions!$B$19))</f>
        <v/>
      </c>
      <c r="D248" s="11" t="str">
        <f t="shared" si="61"/>
        <v/>
      </c>
      <c r="E248" s="7" t="str">
        <f t="shared" si="51"/>
        <v/>
      </c>
      <c r="F248" s="6" t="str">
        <f t="shared" si="62"/>
        <v/>
      </c>
      <c r="G248" s="11" t="str">
        <f>IF(A248="","",G247*(1+Assumptions!$B$13))</f>
        <v/>
      </c>
      <c r="H248" s="6" t="str">
        <f t="shared" si="63"/>
        <v/>
      </c>
      <c r="I248" s="7" t="str">
        <f t="shared" si="52"/>
        <v/>
      </c>
      <c r="K248" s="5" t="str">
        <f>IF(A248="","",Assumptions!$B$15)</f>
        <v/>
      </c>
      <c r="L248" s="6" t="str">
        <f t="shared" si="53"/>
        <v/>
      </c>
      <c r="M248" s="14" t="str">
        <f t="shared" si="64"/>
        <v/>
      </c>
      <c r="N248" s="7" t="str">
        <f>IF(A248="","",N247+(M248*'Alt Added Brkdn'!F248))</f>
        <v/>
      </c>
      <c r="O248" s="6" t="str">
        <f t="shared" si="65"/>
        <v/>
      </c>
      <c r="P248" s="7" t="str">
        <f>IF(A248="","",P247+(M248*'Alt Added Brkdn'!G248))</f>
        <v/>
      </c>
      <c r="Q248" s="6" t="str">
        <f t="shared" si="67"/>
        <v/>
      </c>
      <c r="R248" s="7" t="str">
        <f>IF(A248="","",R247+(M248*'Alt Added Brkdn'!H248))</f>
        <v/>
      </c>
      <c r="S248" s="6" t="str">
        <f t="shared" si="54"/>
        <v/>
      </c>
      <c r="T248" s="7" t="str">
        <f>IF(A248="","",T247+(M248*'Alt Added Brkdn'!I248))</f>
        <v/>
      </c>
      <c r="U248" s="6" t="str">
        <f t="shared" si="55"/>
        <v/>
      </c>
      <c r="V248" s="11" t="str">
        <f>IF(A248="","",V247+(M248*'Alt Added Brkdn'!J248))</f>
        <v/>
      </c>
      <c r="W248" s="6" t="str">
        <f t="shared" si="56"/>
        <v/>
      </c>
      <c r="X248" s="11" t="str">
        <f>IF(A247="","",X247+(M248*'Alt Added Brkdn'!L248))</f>
        <v/>
      </c>
      <c r="Y248" s="6" t="str">
        <f t="shared" si="66"/>
        <v/>
      </c>
      <c r="Z248" s="11" t="str">
        <f>IF(A248="","",Z247+(M248*'Alt Added Brkdn'!L248))</f>
        <v/>
      </c>
      <c r="AA248" s="6" t="str">
        <f t="shared" si="57"/>
        <v/>
      </c>
      <c r="AB248" s="11" t="str">
        <f>IF(A248="","",AB247+(M248*'Alt Added Brkdn'!M248))</f>
        <v/>
      </c>
      <c r="AC248" s="6" t="str">
        <f t="shared" si="58"/>
        <v/>
      </c>
      <c r="AD248" s="11" t="str">
        <f>IF(A248="","",AD247+(M248*'Alt Added Brkdn'!N248))</f>
        <v/>
      </c>
      <c r="AE248" s="6" t="str">
        <f t="shared" si="59"/>
        <v/>
      </c>
      <c r="AF248" s="15" t="str">
        <f t="shared" si="60"/>
        <v/>
      </c>
    </row>
    <row r="249" spans="1:32" x14ac:dyDescent="0.3">
      <c r="A249" t="str">
        <f>'Emission Assumption Summary'!A249</f>
        <v/>
      </c>
      <c r="B249" s="4" t="str">
        <f>IF(A249="","",B248*(1+Assumptions!$B$9))</f>
        <v/>
      </c>
      <c r="C249" s="13" t="str">
        <f>IF(A249="","",C248*(1+Assumptions!$B$19))</f>
        <v/>
      </c>
      <c r="D249" s="11" t="str">
        <f t="shared" si="61"/>
        <v/>
      </c>
      <c r="E249" s="7" t="str">
        <f t="shared" si="51"/>
        <v/>
      </c>
      <c r="F249" s="6" t="str">
        <f t="shared" si="62"/>
        <v/>
      </c>
      <c r="G249" s="11" t="str">
        <f>IF(A249="","",G248*(1+Assumptions!$B$13))</f>
        <v/>
      </c>
      <c r="H249" s="6" t="str">
        <f t="shared" si="63"/>
        <v/>
      </c>
      <c r="I249" s="7" t="str">
        <f t="shared" si="52"/>
        <v/>
      </c>
      <c r="K249" s="5" t="str">
        <f>IF(A249="","",Assumptions!$B$15)</f>
        <v/>
      </c>
      <c r="L249" s="6" t="str">
        <f t="shared" si="53"/>
        <v/>
      </c>
      <c r="M249" s="14" t="str">
        <f t="shared" si="64"/>
        <v/>
      </c>
      <c r="N249" s="7" t="str">
        <f>IF(A249="","",N248+(M249*'Alt Added Brkdn'!F249))</f>
        <v/>
      </c>
      <c r="O249" s="6" t="str">
        <f t="shared" si="65"/>
        <v/>
      </c>
      <c r="P249" s="7" t="str">
        <f>IF(A249="","",P248+(M249*'Alt Added Brkdn'!G249))</f>
        <v/>
      </c>
      <c r="Q249" s="6" t="str">
        <f t="shared" si="67"/>
        <v/>
      </c>
      <c r="R249" s="7" t="str">
        <f>IF(A249="","",R248+(M249*'Alt Added Brkdn'!H249))</f>
        <v/>
      </c>
      <c r="S249" s="6" t="str">
        <f t="shared" si="54"/>
        <v/>
      </c>
      <c r="T249" s="7" t="str">
        <f>IF(A249="","",T248+(M249*'Alt Added Brkdn'!I249))</f>
        <v/>
      </c>
      <c r="U249" s="6" t="str">
        <f t="shared" si="55"/>
        <v/>
      </c>
      <c r="V249" s="11" t="str">
        <f>IF(A249="","",V248+(M249*'Alt Added Brkdn'!J249))</f>
        <v/>
      </c>
      <c r="W249" s="6" t="str">
        <f t="shared" si="56"/>
        <v/>
      </c>
      <c r="X249" s="11" t="str">
        <f>IF(A248="","",X248+(M249*'Alt Added Brkdn'!L249))</f>
        <v/>
      </c>
      <c r="Y249" s="6" t="str">
        <f t="shared" si="66"/>
        <v/>
      </c>
      <c r="Z249" s="11" t="str">
        <f>IF(A249="","",Z248+(M249*'Alt Added Brkdn'!L249))</f>
        <v/>
      </c>
      <c r="AA249" s="6" t="str">
        <f t="shared" si="57"/>
        <v/>
      </c>
      <c r="AB249" s="11" t="str">
        <f>IF(A249="","",AB248+(M249*'Alt Added Brkdn'!M249))</f>
        <v/>
      </c>
      <c r="AC249" s="6" t="str">
        <f t="shared" si="58"/>
        <v/>
      </c>
      <c r="AD249" s="11" t="str">
        <f>IF(A249="","",AD248+(M249*'Alt Added Brkdn'!N249))</f>
        <v/>
      </c>
      <c r="AE249" s="6" t="str">
        <f t="shared" si="59"/>
        <v/>
      </c>
      <c r="AF249" s="15" t="str">
        <f t="shared" si="60"/>
        <v/>
      </c>
    </row>
    <row r="250" spans="1:32" x14ac:dyDescent="0.3">
      <c r="A250" t="str">
        <f>'Emission Assumption Summary'!A250</f>
        <v/>
      </c>
      <c r="B250" s="4" t="str">
        <f>IF(A250="","",B249*(1+Assumptions!$B$9))</f>
        <v/>
      </c>
      <c r="C250" s="13" t="str">
        <f>IF(A250="","",C249*(1+Assumptions!$B$19))</f>
        <v/>
      </c>
      <c r="D250" s="11" t="str">
        <f t="shared" si="61"/>
        <v/>
      </c>
      <c r="E250" s="7" t="str">
        <f t="shared" si="51"/>
        <v/>
      </c>
      <c r="F250" s="6" t="str">
        <f t="shared" si="62"/>
        <v/>
      </c>
      <c r="G250" s="11" t="str">
        <f>IF(A250="","",G249*(1+Assumptions!$B$13))</f>
        <v/>
      </c>
      <c r="H250" s="6" t="str">
        <f t="shared" si="63"/>
        <v/>
      </c>
      <c r="I250" s="7" t="str">
        <f t="shared" si="52"/>
        <v/>
      </c>
      <c r="K250" s="5" t="str">
        <f>IF(A250="","",Assumptions!$B$15)</f>
        <v/>
      </c>
      <c r="L250" s="6" t="str">
        <f t="shared" si="53"/>
        <v/>
      </c>
      <c r="M250" s="14" t="str">
        <f t="shared" si="64"/>
        <v/>
      </c>
      <c r="N250" s="7" t="str">
        <f>IF(A250="","",N249+(M250*'Alt Added Brkdn'!F250))</f>
        <v/>
      </c>
      <c r="O250" s="6" t="str">
        <f t="shared" si="65"/>
        <v/>
      </c>
      <c r="P250" s="7" t="str">
        <f>IF(A250="","",P249+(M250*'Alt Added Brkdn'!G250))</f>
        <v/>
      </c>
      <c r="Q250" s="6" t="str">
        <f t="shared" si="67"/>
        <v/>
      </c>
      <c r="R250" s="7" t="str">
        <f>IF(A250="","",R249+(M250*'Alt Added Brkdn'!H250))</f>
        <v/>
      </c>
      <c r="S250" s="6" t="str">
        <f t="shared" si="54"/>
        <v/>
      </c>
      <c r="T250" s="7" t="str">
        <f>IF(A250="","",T249+(M250*'Alt Added Brkdn'!I250))</f>
        <v/>
      </c>
      <c r="U250" s="6" t="str">
        <f t="shared" si="55"/>
        <v/>
      </c>
      <c r="V250" s="11" t="str">
        <f>IF(A250="","",V249+(M250*'Alt Added Brkdn'!J250))</f>
        <v/>
      </c>
      <c r="W250" s="6" t="str">
        <f t="shared" si="56"/>
        <v/>
      </c>
      <c r="X250" s="11" t="str">
        <f>IF(A249="","",X249+(M250*'Alt Added Brkdn'!L250))</f>
        <v/>
      </c>
      <c r="Y250" s="6" t="str">
        <f t="shared" si="66"/>
        <v/>
      </c>
      <c r="Z250" s="11" t="str">
        <f>IF(A250="","",Z249+(M250*'Alt Added Brkdn'!L250))</f>
        <v/>
      </c>
      <c r="AA250" s="6" t="str">
        <f t="shared" si="57"/>
        <v/>
      </c>
      <c r="AB250" s="11" t="str">
        <f>IF(A250="","",AB249+(M250*'Alt Added Brkdn'!M250))</f>
        <v/>
      </c>
      <c r="AC250" s="6" t="str">
        <f t="shared" si="58"/>
        <v/>
      </c>
      <c r="AD250" s="11" t="str">
        <f>IF(A250="","",AD249+(M250*'Alt Added Brkdn'!N250))</f>
        <v/>
      </c>
      <c r="AE250" s="6" t="str">
        <f t="shared" si="59"/>
        <v/>
      </c>
      <c r="AF250" s="15" t="str">
        <f t="shared" si="60"/>
        <v/>
      </c>
    </row>
    <row r="251" spans="1:32" x14ac:dyDescent="0.3">
      <c r="A251" t="str">
        <f>'Emission Assumption Summary'!A251</f>
        <v/>
      </c>
      <c r="B251" s="4" t="str">
        <f>IF(A251="","",B250*(1+Assumptions!$B$9))</f>
        <v/>
      </c>
      <c r="C251" s="13" t="str">
        <f>IF(A251="","",C250*(1+Assumptions!$B$19))</f>
        <v/>
      </c>
      <c r="D251" s="11" t="str">
        <f t="shared" si="61"/>
        <v/>
      </c>
      <c r="E251" s="7" t="str">
        <f t="shared" si="51"/>
        <v/>
      </c>
      <c r="F251" s="6" t="str">
        <f t="shared" si="62"/>
        <v/>
      </c>
      <c r="G251" s="11" t="str">
        <f>IF(A251="","",G250*(1+Assumptions!$B$13))</f>
        <v/>
      </c>
      <c r="H251" s="6" t="str">
        <f t="shared" si="63"/>
        <v/>
      </c>
      <c r="I251" s="7" t="str">
        <f t="shared" si="52"/>
        <v/>
      </c>
      <c r="K251" s="5" t="str">
        <f>IF(A251="","",Assumptions!$B$15)</f>
        <v/>
      </c>
      <c r="L251" s="6" t="str">
        <f t="shared" si="53"/>
        <v/>
      </c>
      <c r="M251" s="14" t="str">
        <f t="shared" si="64"/>
        <v/>
      </c>
      <c r="N251" s="7" t="str">
        <f>IF(A251="","",N250+(M251*'Alt Added Brkdn'!F251))</f>
        <v/>
      </c>
      <c r="O251" s="6" t="str">
        <f t="shared" si="65"/>
        <v/>
      </c>
      <c r="P251" s="7" t="str">
        <f>IF(A251="","",P250+(M251*'Alt Added Brkdn'!G251))</f>
        <v/>
      </c>
      <c r="Q251" s="6" t="str">
        <f t="shared" si="67"/>
        <v/>
      </c>
      <c r="R251" s="7" t="str">
        <f>IF(A251="","",R250+(M251*'Alt Added Brkdn'!H251))</f>
        <v/>
      </c>
      <c r="S251" s="6" t="str">
        <f t="shared" si="54"/>
        <v/>
      </c>
      <c r="T251" s="7" t="str">
        <f>IF(A251="","",T250+(M251*'Alt Added Brkdn'!I251))</f>
        <v/>
      </c>
      <c r="U251" s="6" t="str">
        <f t="shared" si="55"/>
        <v/>
      </c>
      <c r="V251" s="11" t="str">
        <f>IF(A251="","",V250+(M251*'Alt Added Brkdn'!J251))</f>
        <v/>
      </c>
      <c r="W251" s="6" t="str">
        <f t="shared" si="56"/>
        <v/>
      </c>
      <c r="X251" s="11" t="str">
        <f>IF(A250="","",X250+(M251*'Alt Added Brkdn'!L251))</f>
        <v/>
      </c>
      <c r="Y251" s="6" t="str">
        <f t="shared" si="66"/>
        <v/>
      </c>
      <c r="Z251" s="11" t="str">
        <f>IF(A251="","",Z250+(M251*'Alt Added Brkdn'!L251))</f>
        <v/>
      </c>
      <c r="AA251" s="6" t="str">
        <f t="shared" si="57"/>
        <v/>
      </c>
      <c r="AB251" s="11" t="str">
        <f>IF(A251="","",AB250+(M251*'Alt Added Brkdn'!M251))</f>
        <v/>
      </c>
      <c r="AC251" s="6" t="str">
        <f t="shared" si="58"/>
        <v/>
      </c>
      <c r="AD251" s="11" t="str">
        <f>IF(A251="","",AD250+(M251*'Alt Added Brkdn'!N251))</f>
        <v/>
      </c>
      <c r="AE251" s="6" t="str">
        <f t="shared" si="59"/>
        <v/>
      </c>
      <c r="AF251" s="15" t="str">
        <f t="shared" si="60"/>
        <v/>
      </c>
    </row>
    <row r="252" spans="1:32" x14ac:dyDescent="0.3">
      <c r="A252" t="str">
        <f>'Emission Assumption Summary'!A252</f>
        <v/>
      </c>
      <c r="B252" s="4" t="str">
        <f>IF(A252="","",B251*(1+Assumptions!$B$9))</f>
        <v/>
      </c>
      <c r="C252" s="13" t="str">
        <f>IF(A252="","",C251*(1+Assumptions!$B$19))</f>
        <v/>
      </c>
      <c r="D252" s="11" t="str">
        <f t="shared" si="61"/>
        <v/>
      </c>
      <c r="E252" s="7" t="str">
        <f t="shared" si="51"/>
        <v/>
      </c>
      <c r="F252" s="6" t="str">
        <f t="shared" si="62"/>
        <v/>
      </c>
      <c r="G252" s="11" t="str">
        <f>IF(A252="","",G251*(1+Assumptions!$B$13))</f>
        <v/>
      </c>
      <c r="H252" s="6" t="str">
        <f t="shared" si="63"/>
        <v/>
      </c>
      <c r="I252" s="7" t="str">
        <f t="shared" si="52"/>
        <v/>
      </c>
      <c r="K252" s="5" t="str">
        <f>IF(A252="","",Assumptions!$B$15)</f>
        <v/>
      </c>
      <c r="L252" s="6" t="str">
        <f t="shared" si="53"/>
        <v/>
      </c>
      <c r="M252" s="14" t="str">
        <f t="shared" si="64"/>
        <v/>
      </c>
      <c r="N252" s="7" t="str">
        <f>IF(A252="","",N251+(M252*'Alt Added Brkdn'!F252))</f>
        <v/>
      </c>
      <c r="O252" s="6" t="str">
        <f t="shared" si="65"/>
        <v/>
      </c>
      <c r="P252" s="7" t="str">
        <f>IF(A252="","",P251+(M252*'Alt Added Brkdn'!G252))</f>
        <v/>
      </c>
      <c r="Q252" s="6" t="str">
        <f t="shared" si="67"/>
        <v/>
      </c>
      <c r="R252" s="7" t="str">
        <f>IF(A252="","",R251+(M252*'Alt Added Brkdn'!H252))</f>
        <v/>
      </c>
      <c r="S252" s="6" t="str">
        <f t="shared" si="54"/>
        <v/>
      </c>
      <c r="T252" s="7" t="str">
        <f>IF(A252="","",T251+(M252*'Alt Added Brkdn'!I252))</f>
        <v/>
      </c>
      <c r="U252" s="6" t="str">
        <f t="shared" si="55"/>
        <v/>
      </c>
      <c r="V252" s="11" t="str">
        <f>IF(A252="","",V251+(M252*'Alt Added Brkdn'!J252))</f>
        <v/>
      </c>
      <c r="W252" s="6" t="str">
        <f t="shared" si="56"/>
        <v/>
      </c>
      <c r="X252" s="11" t="str">
        <f>IF(A251="","",X251+(M252*'Alt Added Brkdn'!L252))</f>
        <v/>
      </c>
      <c r="Y252" s="6" t="str">
        <f t="shared" si="66"/>
        <v/>
      </c>
      <c r="Z252" s="11" t="str">
        <f>IF(A252="","",Z251+(M252*'Alt Added Brkdn'!L252))</f>
        <v/>
      </c>
      <c r="AA252" s="6" t="str">
        <f t="shared" si="57"/>
        <v/>
      </c>
      <c r="AB252" s="11" t="str">
        <f>IF(A252="","",AB251+(M252*'Alt Added Brkdn'!M252))</f>
        <v/>
      </c>
      <c r="AC252" s="6" t="str">
        <f t="shared" si="58"/>
        <v/>
      </c>
      <c r="AD252" s="11" t="str">
        <f>IF(A252="","",AD251+(M252*'Alt Added Brkdn'!N252))</f>
        <v/>
      </c>
      <c r="AE252" s="6" t="str">
        <f t="shared" si="59"/>
        <v/>
      </c>
      <c r="AF252" s="15" t="str">
        <f t="shared" si="60"/>
        <v/>
      </c>
    </row>
    <row r="253" spans="1:32" x14ac:dyDescent="0.3">
      <c r="A253" t="str">
        <f>'Emission Assumption Summary'!A253</f>
        <v/>
      </c>
      <c r="B253" s="4" t="str">
        <f>IF(A253="","",B252*(1+Assumptions!$B$9))</f>
        <v/>
      </c>
      <c r="C253" s="13" t="str">
        <f>IF(A253="","",C252*(1+Assumptions!$B$19))</f>
        <v/>
      </c>
      <c r="D253" s="11" t="str">
        <f t="shared" si="61"/>
        <v/>
      </c>
      <c r="E253" s="7" t="str">
        <f t="shared" si="51"/>
        <v/>
      </c>
      <c r="F253" s="6" t="str">
        <f t="shared" si="62"/>
        <v/>
      </c>
      <c r="G253" s="11" t="str">
        <f>IF(A253="","",G252*(1+Assumptions!$B$13))</f>
        <v/>
      </c>
      <c r="H253" s="6" t="str">
        <f t="shared" si="63"/>
        <v/>
      </c>
      <c r="I253" s="7" t="str">
        <f t="shared" si="52"/>
        <v/>
      </c>
      <c r="K253" s="5" t="str">
        <f>IF(A253="","",Assumptions!$B$15)</f>
        <v/>
      </c>
      <c r="L253" s="6" t="str">
        <f t="shared" si="53"/>
        <v/>
      </c>
      <c r="M253" s="14" t="str">
        <f t="shared" si="64"/>
        <v/>
      </c>
      <c r="N253" s="7" t="str">
        <f>IF(A253="","",N252+(M253*'Alt Added Brkdn'!F253))</f>
        <v/>
      </c>
      <c r="O253" s="6" t="str">
        <f t="shared" si="65"/>
        <v/>
      </c>
      <c r="P253" s="7" t="str">
        <f>IF(A253="","",P252+(M253*'Alt Added Brkdn'!G253))</f>
        <v/>
      </c>
      <c r="Q253" s="6" t="str">
        <f t="shared" si="67"/>
        <v/>
      </c>
      <c r="R253" s="7" t="str">
        <f>IF(A253="","",R252+(M253*'Alt Added Brkdn'!H253))</f>
        <v/>
      </c>
      <c r="S253" s="6" t="str">
        <f t="shared" si="54"/>
        <v/>
      </c>
      <c r="T253" s="7" t="str">
        <f>IF(A253="","",T252+(M253*'Alt Added Brkdn'!I253))</f>
        <v/>
      </c>
      <c r="U253" s="6" t="str">
        <f t="shared" si="55"/>
        <v/>
      </c>
      <c r="V253" s="11" t="str">
        <f>IF(A253="","",V252+(M253*'Alt Added Brkdn'!J253))</f>
        <v/>
      </c>
      <c r="W253" s="6" t="str">
        <f t="shared" si="56"/>
        <v/>
      </c>
      <c r="X253" s="11" t="str">
        <f>IF(A252="","",X252+(M253*'Alt Added Brkdn'!L253))</f>
        <v/>
      </c>
      <c r="Y253" s="6" t="str">
        <f t="shared" si="66"/>
        <v/>
      </c>
      <c r="Z253" s="11" t="str">
        <f>IF(A253="","",Z252+(M253*'Alt Added Brkdn'!L253))</f>
        <v/>
      </c>
      <c r="AA253" s="6" t="str">
        <f t="shared" si="57"/>
        <v/>
      </c>
      <c r="AB253" s="11" t="str">
        <f>IF(A253="","",AB252+(M253*'Alt Added Brkdn'!M253))</f>
        <v/>
      </c>
      <c r="AC253" s="6" t="str">
        <f t="shared" si="58"/>
        <v/>
      </c>
      <c r="AD253" s="11" t="str">
        <f>IF(A253="","",AD252+(M253*'Alt Added Brkdn'!N253))</f>
        <v/>
      </c>
      <c r="AE253" s="6" t="str">
        <f t="shared" si="59"/>
        <v/>
      </c>
      <c r="AF253" s="15" t="str">
        <f t="shared" si="60"/>
        <v/>
      </c>
    </row>
    <row r="254" spans="1:32" x14ac:dyDescent="0.3">
      <c r="A254" t="str">
        <f>'Emission Assumption Summary'!A254</f>
        <v/>
      </c>
      <c r="B254" s="4" t="str">
        <f>IF(A254="","",B253*(1+Assumptions!$B$9))</f>
        <v/>
      </c>
      <c r="C254" s="13" t="str">
        <f>IF(A254="","",C253*(1+Assumptions!$B$19))</f>
        <v/>
      </c>
      <c r="D254" s="11" t="str">
        <f t="shared" si="61"/>
        <v/>
      </c>
      <c r="E254" s="7" t="str">
        <f t="shared" si="51"/>
        <v/>
      </c>
      <c r="F254" s="6" t="str">
        <f t="shared" si="62"/>
        <v/>
      </c>
      <c r="G254" s="11" t="str">
        <f>IF(A254="","",G253*(1+Assumptions!$B$13))</f>
        <v/>
      </c>
      <c r="H254" s="6" t="str">
        <f t="shared" si="63"/>
        <v/>
      </c>
      <c r="I254" s="7" t="str">
        <f t="shared" si="52"/>
        <v/>
      </c>
      <c r="K254" s="5" t="str">
        <f>IF(A254="","",Assumptions!$B$15)</f>
        <v/>
      </c>
      <c r="L254" s="6" t="str">
        <f t="shared" si="53"/>
        <v/>
      </c>
      <c r="M254" s="14" t="str">
        <f t="shared" si="64"/>
        <v/>
      </c>
      <c r="N254" s="7" t="str">
        <f>IF(A254="","",N253+(M254*'Alt Added Brkdn'!F254))</f>
        <v/>
      </c>
      <c r="O254" s="6" t="str">
        <f t="shared" si="65"/>
        <v/>
      </c>
      <c r="P254" s="7" t="str">
        <f>IF(A254="","",P253+(M254*'Alt Added Brkdn'!G254))</f>
        <v/>
      </c>
      <c r="Q254" s="6" t="str">
        <f t="shared" si="67"/>
        <v/>
      </c>
      <c r="R254" s="7" t="str">
        <f>IF(A254="","",R253+(M254*'Alt Added Brkdn'!H254))</f>
        <v/>
      </c>
      <c r="S254" s="6" t="str">
        <f t="shared" si="54"/>
        <v/>
      </c>
      <c r="T254" s="7" t="str">
        <f>IF(A254="","",T253+(M254*'Alt Added Brkdn'!I254))</f>
        <v/>
      </c>
      <c r="U254" s="6" t="str">
        <f t="shared" si="55"/>
        <v/>
      </c>
      <c r="V254" s="11" t="str">
        <f>IF(A254="","",V253+(M254*'Alt Added Brkdn'!J254))</f>
        <v/>
      </c>
      <c r="W254" s="6" t="str">
        <f t="shared" si="56"/>
        <v/>
      </c>
      <c r="X254" s="11" t="str">
        <f>IF(A253="","",X253+(M254*'Alt Added Brkdn'!L254))</f>
        <v/>
      </c>
      <c r="Y254" s="6" t="str">
        <f t="shared" si="66"/>
        <v/>
      </c>
      <c r="Z254" s="11" t="str">
        <f>IF(A254="","",Z253+(M254*'Alt Added Brkdn'!L254))</f>
        <v/>
      </c>
      <c r="AA254" s="6" t="str">
        <f t="shared" si="57"/>
        <v/>
      </c>
      <c r="AB254" s="11" t="str">
        <f>IF(A254="","",AB253+(M254*'Alt Added Brkdn'!M254))</f>
        <v/>
      </c>
      <c r="AC254" s="6" t="str">
        <f t="shared" si="58"/>
        <v/>
      </c>
      <c r="AD254" s="11" t="str">
        <f>IF(A254="","",AD253+(M254*'Alt Added Brkdn'!N254))</f>
        <v/>
      </c>
      <c r="AE254" s="6" t="str">
        <f t="shared" si="59"/>
        <v/>
      </c>
      <c r="AF254" s="15" t="str">
        <f t="shared" si="60"/>
        <v/>
      </c>
    </row>
    <row r="255" spans="1:32" x14ac:dyDescent="0.3">
      <c r="A255" t="str">
        <f>'Emission Assumption Summary'!A255</f>
        <v/>
      </c>
      <c r="B255" s="4" t="str">
        <f>IF(A255="","",B254*(1+Assumptions!$B$9))</f>
        <v/>
      </c>
      <c r="C255" s="13" t="str">
        <f>IF(A255="","",C254*(1+Assumptions!$B$19))</f>
        <v/>
      </c>
      <c r="D255" s="11" t="str">
        <f t="shared" si="61"/>
        <v/>
      </c>
      <c r="E255" s="7" t="str">
        <f t="shared" si="51"/>
        <v/>
      </c>
      <c r="F255" s="6" t="str">
        <f t="shared" si="62"/>
        <v/>
      </c>
      <c r="G255" s="11" t="str">
        <f>IF(A255="","",G254*(1+Assumptions!$B$13))</f>
        <v/>
      </c>
      <c r="H255" s="6" t="str">
        <f t="shared" si="63"/>
        <v/>
      </c>
      <c r="I255" s="7" t="str">
        <f t="shared" si="52"/>
        <v/>
      </c>
      <c r="K255" s="5" t="str">
        <f>IF(A255="","",Assumptions!$B$15)</f>
        <v/>
      </c>
      <c r="L255" s="6" t="str">
        <f t="shared" si="53"/>
        <v/>
      </c>
      <c r="M255" s="14" t="str">
        <f t="shared" si="64"/>
        <v/>
      </c>
      <c r="N255" s="7" t="str">
        <f>IF(A255="","",N254+(M255*'Alt Added Brkdn'!F255))</f>
        <v/>
      </c>
      <c r="O255" s="6" t="str">
        <f t="shared" si="65"/>
        <v/>
      </c>
      <c r="P255" s="7" t="str">
        <f>IF(A255="","",P254+(M255*'Alt Added Brkdn'!G255))</f>
        <v/>
      </c>
      <c r="Q255" s="6" t="str">
        <f t="shared" si="67"/>
        <v/>
      </c>
      <c r="R255" s="7" t="str">
        <f>IF(A255="","",R254+(M255*'Alt Added Brkdn'!H255))</f>
        <v/>
      </c>
      <c r="S255" s="6" t="str">
        <f t="shared" si="54"/>
        <v/>
      </c>
      <c r="T255" s="7" t="str">
        <f>IF(A255="","",T254+(M255*'Alt Added Brkdn'!I255))</f>
        <v/>
      </c>
      <c r="U255" s="6" t="str">
        <f t="shared" si="55"/>
        <v/>
      </c>
      <c r="V255" s="11" t="str">
        <f>IF(A255="","",V254+(M255*'Alt Added Brkdn'!J255))</f>
        <v/>
      </c>
      <c r="W255" s="6" t="str">
        <f t="shared" si="56"/>
        <v/>
      </c>
      <c r="X255" s="11" t="str">
        <f>IF(A254="","",X254+(M255*'Alt Added Brkdn'!L255))</f>
        <v/>
      </c>
      <c r="Y255" s="6" t="str">
        <f t="shared" si="66"/>
        <v/>
      </c>
      <c r="Z255" s="11" t="str">
        <f>IF(A255="","",Z254+(M255*'Alt Added Brkdn'!L255))</f>
        <v/>
      </c>
      <c r="AA255" s="6" t="str">
        <f t="shared" si="57"/>
        <v/>
      </c>
      <c r="AB255" s="11" t="str">
        <f>IF(A255="","",AB254+(M255*'Alt Added Brkdn'!M255))</f>
        <v/>
      </c>
      <c r="AC255" s="6" t="str">
        <f t="shared" si="58"/>
        <v/>
      </c>
      <c r="AD255" s="11" t="str">
        <f>IF(A255="","",AD254+(M255*'Alt Added Brkdn'!N255))</f>
        <v/>
      </c>
      <c r="AE255" s="6" t="str">
        <f t="shared" si="59"/>
        <v/>
      </c>
      <c r="AF255" s="15" t="str">
        <f t="shared" si="60"/>
        <v/>
      </c>
    </row>
    <row r="256" spans="1:32" x14ac:dyDescent="0.3">
      <c r="A256" t="str">
        <f>'Emission Assumption Summary'!A256</f>
        <v/>
      </c>
      <c r="B256" s="4" t="str">
        <f>IF(A256="","",B255*(1+Assumptions!$B$9))</f>
        <v/>
      </c>
      <c r="C256" s="13" t="str">
        <f>IF(A256="","",C255*(1+Assumptions!$B$19))</f>
        <v/>
      </c>
      <c r="D256" s="11" t="str">
        <f t="shared" si="61"/>
        <v/>
      </c>
      <c r="E256" s="7" t="str">
        <f t="shared" si="51"/>
        <v/>
      </c>
      <c r="F256" s="6" t="str">
        <f t="shared" si="62"/>
        <v/>
      </c>
      <c r="G256" s="11" t="str">
        <f>IF(A256="","",G255*(1+Assumptions!$B$13))</f>
        <v/>
      </c>
      <c r="H256" s="6" t="str">
        <f t="shared" si="63"/>
        <v/>
      </c>
      <c r="I256" s="7" t="str">
        <f t="shared" si="52"/>
        <v/>
      </c>
      <c r="K256" s="5" t="str">
        <f>IF(A256="","",Assumptions!$B$15)</f>
        <v/>
      </c>
      <c r="L256" s="6" t="str">
        <f t="shared" si="53"/>
        <v/>
      </c>
      <c r="M256" s="14" t="str">
        <f t="shared" si="64"/>
        <v/>
      </c>
      <c r="N256" s="7" t="str">
        <f>IF(A256="","",N255+(M256*'Alt Added Brkdn'!F256))</f>
        <v/>
      </c>
      <c r="O256" s="6" t="str">
        <f t="shared" si="65"/>
        <v/>
      </c>
      <c r="P256" s="7" t="str">
        <f>IF(A256="","",P255+(M256*'Alt Added Brkdn'!G256))</f>
        <v/>
      </c>
      <c r="Q256" s="6" t="str">
        <f t="shared" si="67"/>
        <v/>
      </c>
      <c r="R256" s="7" t="str">
        <f>IF(A256="","",R255+(M256*'Alt Added Brkdn'!H256))</f>
        <v/>
      </c>
      <c r="S256" s="6" t="str">
        <f t="shared" si="54"/>
        <v/>
      </c>
      <c r="T256" s="7" t="str">
        <f>IF(A256="","",T255+(M256*'Alt Added Brkdn'!I256))</f>
        <v/>
      </c>
      <c r="U256" s="6" t="str">
        <f t="shared" si="55"/>
        <v/>
      </c>
      <c r="V256" s="11" t="str">
        <f>IF(A256="","",V255+(M256*'Alt Added Brkdn'!J256))</f>
        <v/>
      </c>
      <c r="W256" s="6" t="str">
        <f t="shared" si="56"/>
        <v/>
      </c>
      <c r="X256" s="11" t="str">
        <f>IF(A255="","",X255+(M256*'Alt Added Brkdn'!L256))</f>
        <v/>
      </c>
      <c r="Y256" s="6" t="str">
        <f t="shared" si="66"/>
        <v/>
      </c>
      <c r="Z256" s="11" t="str">
        <f>IF(A256="","",Z255+(M256*'Alt Added Brkdn'!L256))</f>
        <v/>
      </c>
      <c r="AA256" s="6" t="str">
        <f t="shared" si="57"/>
        <v/>
      </c>
      <c r="AB256" s="11" t="str">
        <f>IF(A256="","",AB255+(M256*'Alt Added Brkdn'!M256))</f>
        <v/>
      </c>
      <c r="AC256" s="6" t="str">
        <f t="shared" si="58"/>
        <v/>
      </c>
      <c r="AD256" s="11" t="str">
        <f>IF(A256="","",AD255+(M256*'Alt Added Brkdn'!N256))</f>
        <v/>
      </c>
      <c r="AE256" s="6" t="str">
        <f t="shared" si="59"/>
        <v/>
      </c>
      <c r="AF256" s="15" t="str">
        <f t="shared" si="60"/>
        <v/>
      </c>
    </row>
    <row r="257" spans="1:32" x14ac:dyDescent="0.3">
      <c r="A257" t="str">
        <f>'Emission Assumption Summary'!A257</f>
        <v/>
      </c>
      <c r="B257" s="4" t="str">
        <f>IF(A257="","",B256*(1+Assumptions!$B$9))</f>
        <v/>
      </c>
      <c r="C257" s="13" t="str">
        <f>IF(A257="","",C256*(1+Assumptions!$B$19))</f>
        <v/>
      </c>
      <c r="D257" s="11" t="str">
        <f t="shared" si="61"/>
        <v/>
      </c>
      <c r="E257" s="7" t="str">
        <f t="shared" si="51"/>
        <v/>
      </c>
      <c r="F257" s="6" t="str">
        <f t="shared" si="62"/>
        <v/>
      </c>
      <c r="G257" s="11" t="str">
        <f>IF(A257="","",G256*(1+Assumptions!$B$13))</f>
        <v/>
      </c>
      <c r="H257" s="6" t="str">
        <f t="shared" si="63"/>
        <v/>
      </c>
      <c r="I257" s="7" t="str">
        <f t="shared" si="52"/>
        <v/>
      </c>
      <c r="K257" s="5" t="str">
        <f>IF(A257="","",Assumptions!$B$15)</f>
        <v/>
      </c>
      <c r="L257" s="6" t="str">
        <f t="shared" si="53"/>
        <v/>
      </c>
      <c r="M257" s="14" t="str">
        <f t="shared" si="64"/>
        <v/>
      </c>
      <c r="N257" s="7" t="str">
        <f>IF(A257="","",N256+(M257*'Alt Added Brkdn'!F257))</f>
        <v/>
      </c>
      <c r="O257" s="6" t="str">
        <f t="shared" si="65"/>
        <v/>
      </c>
      <c r="P257" s="7" t="str">
        <f>IF(A257="","",P256+(M257*'Alt Added Brkdn'!G257))</f>
        <v/>
      </c>
      <c r="Q257" s="6" t="str">
        <f t="shared" si="67"/>
        <v/>
      </c>
      <c r="R257" s="7" t="str">
        <f>IF(A257="","",R256+(M257*'Alt Added Brkdn'!H257))</f>
        <v/>
      </c>
      <c r="S257" s="6" t="str">
        <f t="shared" si="54"/>
        <v/>
      </c>
      <c r="T257" s="7" t="str">
        <f>IF(A257="","",T256+(M257*'Alt Added Brkdn'!I257))</f>
        <v/>
      </c>
      <c r="U257" s="6" t="str">
        <f t="shared" si="55"/>
        <v/>
      </c>
      <c r="V257" s="11" t="str">
        <f>IF(A257="","",V256+(M257*'Alt Added Brkdn'!J257))</f>
        <v/>
      </c>
      <c r="W257" s="6" t="str">
        <f t="shared" si="56"/>
        <v/>
      </c>
      <c r="X257" s="11" t="str">
        <f>IF(A256="","",X256+(M257*'Alt Added Brkdn'!L257))</f>
        <v/>
      </c>
      <c r="Y257" s="6" t="str">
        <f t="shared" si="66"/>
        <v/>
      </c>
      <c r="Z257" s="11" t="str">
        <f>IF(A257="","",Z256+(M257*'Alt Added Brkdn'!L257))</f>
        <v/>
      </c>
      <c r="AA257" s="6" t="str">
        <f t="shared" si="57"/>
        <v/>
      </c>
      <c r="AB257" s="11" t="str">
        <f>IF(A257="","",AB256+(M257*'Alt Added Brkdn'!M257))</f>
        <v/>
      </c>
      <c r="AC257" s="6" t="str">
        <f t="shared" si="58"/>
        <v/>
      </c>
      <c r="AD257" s="11" t="str">
        <f>IF(A257="","",AD256+(M257*'Alt Added Brkdn'!N257))</f>
        <v/>
      </c>
      <c r="AE257" s="6" t="str">
        <f t="shared" si="59"/>
        <v/>
      </c>
      <c r="AF257" s="15" t="str">
        <f t="shared" si="60"/>
        <v/>
      </c>
    </row>
    <row r="258" spans="1:32" x14ac:dyDescent="0.3">
      <c r="A258" t="str">
        <f>'Emission Assumption Summary'!A258</f>
        <v/>
      </c>
      <c r="B258" s="4" t="str">
        <f>IF(A258="","",B257*(1+Assumptions!$B$9))</f>
        <v/>
      </c>
      <c r="C258" s="13" t="str">
        <f>IF(A258="","",C257*(1+Assumptions!$B$19))</f>
        <v/>
      </c>
      <c r="D258" s="11" t="str">
        <f t="shared" si="61"/>
        <v/>
      </c>
      <c r="E258" s="7" t="str">
        <f t="shared" si="51"/>
        <v/>
      </c>
      <c r="F258" s="6" t="str">
        <f t="shared" si="62"/>
        <v/>
      </c>
      <c r="G258" s="11" t="str">
        <f>IF(A258="","",G257*(1+Assumptions!$B$13))</f>
        <v/>
      </c>
      <c r="H258" s="6" t="str">
        <f t="shared" si="63"/>
        <v/>
      </c>
      <c r="I258" s="7" t="str">
        <f t="shared" si="52"/>
        <v/>
      </c>
      <c r="K258" s="5" t="str">
        <f>IF(A258="","",Assumptions!$B$15)</f>
        <v/>
      </c>
      <c r="L258" s="6" t="str">
        <f t="shared" si="53"/>
        <v/>
      </c>
      <c r="M258" s="14" t="str">
        <f t="shared" si="64"/>
        <v/>
      </c>
      <c r="N258" s="7" t="str">
        <f>IF(A258="","",N257+(M258*'Alt Added Brkdn'!F258))</f>
        <v/>
      </c>
      <c r="O258" s="6" t="str">
        <f t="shared" si="65"/>
        <v/>
      </c>
      <c r="P258" s="7" t="str">
        <f>IF(A258="","",P257+(M258*'Alt Added Brkdn'!G258))</f>
        <v/>
      </c>
      <c r="Q258" s="6" t="str">
        <f t="shared" si="67"/>
        <v/>
      </c>
      <c r="R258" s="7" t="str">
        <f>IF(A258="","",R257+(M258*'Alt Added Brkdn'!H258))</f>
        <v/>
      </c>
      <c r="S258" s="6" t="str">
        <f t="shared" si="54"/>
        <v/>
      </c>
      <c r="T258" s="7" t="str">
        <f>IF(A258="","",T257+(M258*'Alt Added Brkdn'!I258))</f>
        <v/>
      </c>
      <c r="U258" s="6" t="str">
        <f t="shared" si="55"/>
        <v/>
      </c>
      <c r="V258" s="11" t="str">
        <f>IF(A258="","",V257+(M258*'Alt Added Brkdn'!J258))</f>
        <v/>
      </c>
      <c r="W258" s="6" t="str">
        <f t="shared" si="56"/>
        <v/>
      </c>
      <c r="X258" s="11" t="str">
        <f>IF(A257="","",X257+(M258*'Alt Added Brkdn'!L258))</f>
        <v/>
      </c>
      <c r="Y258" s="6" t="str">
        <f t="shared" si="66"/>
        <v/>
      </c>
      <c r="Z258" s="11" t="str">
        <f>IF(A258="","",Z257+(M258*'Alt Added Brkdn'!L258))</f>
        <v/>
      </c>
      <c r="AA258" s="6" t="str">
        <f t="shared" si="57"/>
        <v/>
      </c>
      <c r="AB258" s="11" t="str">
        <f>IF(A258="","",AB257+(M258*'Alt Added Brkdn'!M258))</f>
        <v/>
      </c>
      <c r="AC258" s="6" t="str">
        <f t="shared" si="58"/>
        <v/>
      </c>
      <c r="AD258" s="11" t="str">
        <f>IF(A258="","",AD257+(M258*'Alt Added Brkdn'!N258))</f>
        <v/>
      </c>
      <c r="AE258" s="6" t="str">
        <f t="shared" si="59"/>
        <v/>
      </c>
      <c r="AF258" s="15" t="str">
        <f t="shared" si="60"/>
        <v/>
      </c>
    </row>
    <row r="259" spans="1:32" x14ac:dyDescent="0.3">
      <c r="A259" t="str">
        <f>'Emission Assumption Summary'!A259</f>
        <v/>
      </c>
      <c r="B259" s="4" t="str">
        <f>IF(A259="","",B258*(1+Assumptions!$B$9))</f>
        <v/>
      </c>
      <c r="C259" s="13" t="str">
        <f>IF(A259="","",C258*(1+Assumptions!$B$19))</f>
        <v/>
      </c>
      <c r="D259" s="11" t="str">
        <f t="shared" si="61"/>
        <v/>
      </c>
      <c r="E259" s="7" t="str">
        <f t="shared" ref="E259:E301" si="68">IF(A259="","",D259-(G259+J259))</f>
        <v/>
      </c>
      <c r="F259" s="6" t="str">
        <f t="shared" si="62"/>
        <v/>
      </c>
      <c r="G259" s="11" t="str">
        <f>IF(A259="","",G258*(1+Assumptions!$B$13))</f>
        <v/>
      </c>
      <c r="H259" s="6" t="str">
        <f t="shared" si="63"/>
        <v/>
      </c>
      <c r="I259" s="7" t="str">
        <f t="shared" ref="I259:I301" si="69">IF(A259="","",D259-J259)</f>
        <v/>
      </c>
      <c r="K259" s="5" t="str">
        <f>IF(A259="","",Assumptions!$B$15)</f>
        <v/>
      </c>
      <c r="L259" s="6" t="str">
        <f t="shared" ref="L259:L291" si="70">IF(A259="","",J259/D259)</f>
        <v/>
      </c>
      <c r="M259" s="14" t="str">
        <f t="shared" si="64"/>
        <v/>
      </c>
      <c r="N259" s="7" t="str">
        <f>IF(A259="","",N258+(M259*'Alt Added Brkdn'!F259))</f>
        <v/>
      </c>
      <c r="O259" s="6" t="str">
        <f t="shared" si="65"/>
        <v/>
      </c>
      <c r="P259" s="7" t="str">
        <f>IF(A259="","",P258+(M259*'Alt Added Brkdn'!G259))</f>
        <v/>
      </c>
      <c r="Q259" s="6" t="str">
        <f t="shared" si="67"/>
        <v/>
      </c>
      <c r="R259" s="7" t="str">
        <f>IF(A259="","",R258+(M259*'Alt Added Brkdn'!H259))</f>
        <v/>
      </c>
      <c r="S259" s="6" t="str">
        <f t="shared" ref="S259:S302" si="71">IF(A259="","",R259/J259)</f>
        <v/>
      </c>
      <c r="T259" s="7" t="str">
        <f>IF(A259="","",T258+(M259*'Alt Added Brkdn'!I259))</f>
        <v/>
      </c>
      <c r="U259" s="6" t="str">
        <f t="shared" ref="U259:U302" si="72">IF(A259="","",T259/J259)</f>
        <v/>
      </c>
      <c r="V259" s="11" t="str">
        <f>IF(A259="","",V258+(M259*'Alt Added Brkdn'!J259))</f>
        <v/>
      </c>
      <c r="W259" s="6" t="str">
        <f t="shared" ref="W259:W302" si="73">IF(A259="","",V259/J259)</f>
        <v/>
      </c>
      <c r="X259" s="11" t="str">
        <f>IF(A258="","",X258+(M259*'Alt Added Brkdn'!L259))</f>
        <v/>
      </c>
      <c r="Y259" s="6" t="str">
        <f t="shared" si="66"/>
        <v/>
      </c>
      <c r="Z259" s="11" t="str">
        <f>IF(A259="","",Z258+(M259*'Alt Added Brkdn'!L259))</f>
        <v/>
      </c>
      <c r="AA259" s="6" t="str">
        <f t="shared" ref="AA259:AA298" si="74">IF(A259="","",Z259/J259)</f>
        <v/>
      </c>
      <c r="AB259" s="11" t="str">
        <f>IF(A259="","",AB258+(M259*'Alt Added Brkdn'!M259))</f>
        <v/>
      </c>
      <c r="AC259" s="6" t="str">
        <f t="shared" ref="AC259:AC300" si="75">IF(A259="","",AB259/J259)</f>
        <v/>
      </c>
      <c r="AD259" s="11" t="str">
        <f>IF(A259="","",AD258+(M259*'Alt Added Brkdn'!N259))</f>
        <v/>
      </c>
      <c r="AE259" s="6" t="str">
        <f t="shared" ref="AE259:AE300" si="76">IF(A259="","",AD259/J259)</f>
        <v/>
      </c>
      <c r="AF259" s="15" t="str">
        <f t="shared" ref="AF259:AF302" si="77">IF(A259="","",AA259+Y259+W259+U259+S259+Q259+O259)</f>
        <v/>
      </c>
    </row>
    <row r="260" spans="1:32" x14ac:dyDescent="0.3">
      <c r="A260" t="str">
        <f>'Emission Assumption Summary'!A260</f>
        <v/>
      </c>
      <c r="B260" s="4" t="str">
        <f>IF(A260="","",B259*(1+Assumptions!$B$9))</f>
        <v/>
      </c>
      <c r="C260" s="13" t="str">
        <f>IF(A260="","",C259*(1+Assumptions!$B$19))</f>
        <v/>
      </c>
      <c r="D260" s="11" t="str">
        <f t="shared" ref="D260:D301" si="78">IF(A260="","",B260*C260)</f>
        <v/>
      </c>
      <c r="E260" s="7" t="str">
        <f t="shared" si="68"/>
        <v/>
      </c>
      <c r="F260" s="6" t="str">
        <f t="shared" ref="F260:F297" si="79">IF(A260="","",E260/D260)</f>
        <v/>
      </c>
      <c r="G260" s="11" t="str">
        <f>IF(A260="","",G259*(1+Assumptions!$B$13))</f>
        <v/>
      </c>
      <c r="H260" s="6" t="str">
        <f t="shared" ref="H260:H297" si="80">IF(A260="","",G260/D260)</f>
        <v/>
      </c>
      <c r="I260" s="7" t="str">
        <f t="shared" si="69"/>
        <v/>
      </c>
      <c r="K260" s="5" t="str">
        <f>IF(A260="","",Assumptions!$B$15)</f>
        <v/>
      </c>
      <c r="L260" s="6" t="str">
        <f t="shared" si="70"/>
        <v/>
      </c>
      <c r="M260" s="14" t="str">
        <f t="shared" ref="M260:M277" si="81">IF(A260="","",J260-J259)</f>
        <v/>
      </c>
      <c r="N260" s="7" t="str">
        <f>IF(A260="","",N259+(M260*'Alt Added Brkdn'!F260))</f>
        <v/>
      </c>
      <c r="O260" s="6" t="str">
        <f t="shared" ref="O260:O302" si="82">IF(A260="","",N260/J260)</f>
        <v/>
      </c>
      <c r="P260" s="7" t="str">
        <f>IF(A260="","",P259+(M260*'Alt Added Brkdn'!G260))</f>
        <v/>
      </c>
      <c r="Q260" s="6" t="str">
        <f t="shared" si="67"/>
        <v/>
      </c>
      <c r="R260" s="7" t="str">
        <f>IF(A260="","",R259+(M260*'Alt Added Brkdn'!H260))</f>
        <v/>
      </c>
      <c r="S260" s="6" t="str">
        <f t="shared" si="71"/>
        <v/>
      </c>
      <c r="T260" s="7" t="str">
        <f>IF(A260="","",T259+(M260*'Alt Added Brkdn'!I260))</f>
        <v/>
      </c>
      <c r="U260" s="6" t="str">
        <f t="shared" si="72"/>
        <v/>
      </c>
      <c r="V260" s="11" t="str">
        <f>IF(A260="","",V259+(M260*'Alt Added Brkdn'!J260))</f>
        <v/>
      </c>
      <c r="W260" s="6" t="str">
        <f t="shared" si="73"/>
        <v/>
      </c>
      <c r="X260" s="11" t="str">
        <f>IF(A259="","",X259+(M260*'Alt Added Brkdn'!L260))</f>
        <v/>
      </c>
      <c r="Y260" s="6" t="str">
        <f t="shared" ref="Y260:Y300" si="83">IF(A260="","",X260/J260)</f>
        <v/>
      </c>
      <c r="Z260" s="11" t="str">
        <f>IF(A260="","",Z259+(M260*'Alt Added Brkdn'!L260))</f>
        <v/>
      </c>
      <c r="AA260" s="6" t="str">
        <f t="shared" si="74"/>
        <v/>
      </c>
      <c r="AB260" s="11" t="str">
        <f>IF(A260="","",AB259+(M260*'Alt Added Brkdn'!M260))</f>
        <v/>
      </c>
      <c r="AC260" s="6" t="str">
        <f t="shared" si="75"/>
        <v/>
      </c>
      <c r="AD260" s="11" t="str">
        <f>IF(A260="","",AD259+(M260*'Alt Added Brkdn'!N260))</f>
        <v/>
      </c>
      <c r="AE260" s="6" t="str">
        <f t="shared" si="76"/>
        <v/>
      </c>
      <c r="AF260" s="15" t="str">
        <f t="shared" si="77"/>
        <v/>
      </c>
    </row>
    <row r="261" spans="1:32" x14ac:dyDescent="0.3">
      <c r="A261" t="str">
        <f>'Emission Assumption Summary'!A261</f>
        <v/>
      </c>
      <c r="B261" s="4" t="str">
        <f>IF(A261="","",B260*(1+Assumptions!$B$9))</f>
        <v/>
      </c>
      <c r="C261" s="13" t="str">
        <f>IF(A261="","",C260*(1+Assumptions!$B$19))</f>
        <v/>
      </c>
      <c r="D261" s="11" t="str">
        <f t="shared" si="78"/>
        <v/>
      </c>
      <c r="E261" s="7" t="str">
        <f t="shared" si="68"/>
        <v/>
      </c>
      <c r="F261" s="6" t="str">
        <f t="shared" si="79"/>
        <v/>
      </c>
      <c r="G261" s="11" t="str">
        <f>IF(A261="","",G260*(1+Assumptions!$B$13))</f>
        <v/>
      </c>
      <c r="H261" s="6" t="str">
        <f t="shared" si="80"/>
        <v/>
      </c>
      <c r="I261" s="7" t="str">
        <f t="shared" si="69"/>
        <v/>
      </c>
      <c r="K261" s="5" t="str">
        <f>IF(A261="","",Assumptions!$B$15)</f>
        <v/>
      </c>
      <c r="L261" s="6" t="str">
        <f t="shared" si="70"/>
        <v/>
      </c>
      <c r="M261" s="14" t="str">
        <f t="shared" si="81"/>
        <v/>
      </c>
      <c r="N261" s="7" t="str">
        <f>IF(A261="","",N260+(M261*'Alt Added Brkdn'!F261))</f>
        <v/>
      </c>
      <c r="O261" s="6" t="str">
        <f t="shared" si="82"/>
        <v/>
      </c>
      <c r="P261" s="7" t="str">
        <f>IF(A261="","",P260+(M261*'Alt Added Brkdn'!G261))</f>
        <v/>
      </c>
      <c r="Q261" s="6" t="str">
        <f t="shared" ref="Q261:Q300" si="84">IF(A261="","",P261/J261)</f>
        <v/>
      </c>
      <c r="R261" s="7" t="str">
        <f>IF(A261="","",R260+(M261*'Alt Added Brkdn'!H261))</f>
        <v/>
      </c>
      <c r="S261" s="6" t="str">
        <f t="shared" si="71"/>
        <v/>
      </c>
      <c r="T261" s="7" t="str">
        <f>IF(A261="","",T260+(M261*'Alt Added Brkdn'!I261))</f>
        <v/>
      </c>
      <c r="U261" s="6" t="str">
        <f t="shared" si="72"/>
        <v/>
      </c>
      <c r="V261" s="11" t="str">
        <f>IF(A261="","",V260+(M261*'Alt Added Brkdn'!J261))</f>
        <v/>
      </c>
      <c r="W261" s="6" t="str">
        <f t="shared" si="73"/>
        <v/>
      </c>
      <c r="X261" s="11" t="str">
        <f>IF(A260="","",X260+(M261*'Alt Added Brkdn'!L261))</f>
        <v/>
      </c>
      <c r="Y261" s="6" t="str">
        <f t="shared" si="83"/>
        <v/>
      </c>
      <c r="Z261" s="11" t="str">
        <f>IF(A261="","",Z260+(M261*'Alt Added Brkdn'!L261))</f>
        <v/>
      </c>
      <c r="AA261" s="6" t="str">
        <f t="shared" si="74"/>
        <v/>
      </c>
      <c r="AB261" s="11" t="str">
        <f>IF(A261="","",AB260+(M261*'Alt Added Brkdn'!M261))</f>
        <v/>
      </c>
      <c r="AC261" s="6" t="str">
        <f t="shared" si="75"/>
        <v/>
      </c>
      <c r="AD261" s="11" t="str">
        <f>IF(A261="","",AD260+(M261*'Alt Added Brkdn'!N261))</f>
        <v/>
      </c>
      <c r="AE261" s="6" t="str">
        <f t="shared" si="76"/>
        <v/>
      </c>
      <c r="AF261" s="15" t="str">
        <f t="shared" si="77"/>
        <v/>
      </c>
    </row>
    <row r="262" spans="1:32" x14ac:dyDescent="0.3">
      <c r="A262" t="str">
        <f>'Emission Assumption Summary'!A262</f>
        <v/>
      </c>
      <c r="B262" s="4" t="str">
        <f>IF(A262="","",B261*(1+Assumptions!$B$9))</f>
        <v/>
      </c>
      <c r="C262" s="13" t="str">
        <f>IF(A262="","",C261*(1+Assumptions!$B$19))</f>
        <v/>
      </c>
      <c r="D262" s="11" t="str">
        <f t="shared" si="78"/>
        <v/>
      </c>
      <c r="E262" s="7" t="str">
        <f t="shared" si="68"/>
        <v/>
      </c>
      <c r="F262" s="6" t="str">
        <f t="shared" si="79"/>
        <v/>
      </c>
      <c r="G262" s="11" t="str">
        <f>IF(A262="","",G261*(1+Assumptions!$B$13))</f>
        <v/>
      </c>
      <c r="H262" s="6" t="str">
        <f t="shared" si="80"/>
        <v/>
      </c>
      <c r="I262" s="7" t="str">
        <f t="shared" si="69"/>
        <v/>
      </c>
      <c r="K262" s="5" t="str">
        <f>IF(A262="","",Assumptions!$B$15)</f>
        <v/>
      </c>
      <c r="L262" s="6" t="str">
        <f t="shared" si="70"/>
        <v/>
      </c>
      <c r="M262" s="14" t="str">
        <f t="shared" si="81"/>
        <v/>
      </c>
      <c r="N262" s="7" t="str">
        <f>IF(A262="","",N261+(M262*'Alt Added Brkdn'!F262))</f>
        <v/>
      </c>
      <c r="O262" s="6" t="str">
        <f t="shared" si="82"/>
        <v/>
      </c>
      <c r="P262" s="7" t="str">
        <f>IF(A262="","",P261+(M262*'Alt Added Brkdn'!G262))</f>
        <v/>
      </c>
      <c r="Q262" s="6" t="str">
        <f t="shared" si="84"/>
        <v/>
      </c>
      <c r="R262" s="7" t="str">
        <f>IF(A262="","",R261+(M262*'Alt Added Brkdn'!H262))</f>
        <v/>
      </c>
      <c r="S262" s="6" t="str">
        <f t="shared" si="71"/>
        <v/>
      </c>
      <c r="T262" s="7" t="str">
        <f>IF(A262="","",T261+(M262*'Alt Added Brkdn'!I262))</f>
        <v/>
      </c>
      <c r="U262" s="6" t="str">
        <f t="shared" si="72"/>
        <v/>
      </c>
      <c r="V262" s="11" t="str">
        <f>IF(A262="","",V261+(M262*'Alt Added Brkdn'!J262))</f>
        <v/>
      </c>
      <c r="W262" s="6" t="str">
        <f t="shared" si="73"/>
        <v/>
      </c>
      <c r="X262" s="11" t="str">
        <f>IF(A261="","",X261+(M262*'Alt Added Brkdn'!L262))</f>
        <v/>
      </c>
      <c r="Y262" s="6" t="str">
        <f t="shared" si="83"/>
        <v/>
      </c>
      <c r="Z262" s="11" t="str">
        <f>IF(A262="","",Z261+(M262*'Alt Added Brkdn'!L262))</f>
        <v/>
      </c>
      <c r="AA262" s="6" t="str">
        <f t="shared" si="74"/>
        <v/>
      </c>
      <c r="AB262" s="11" t="str">
        <f>IF(A262="","",AB261+(M262*'Alt Added Brkdn'!M262))</f>
        <v/>
      </c>
      <c r="AC262" s="6" t="str">
        <f t="shared" si="75"/>
        <v/>
      </c>
      <c r="AD262" s="11" t="str">
        <f>IF(A262="","",AD261+(M262*'Alt Added Brkdn'!N262))</f>
        <v/>
      </c>
      <c r="AE262" s="6" t="str">
        <f t="shared" si="76"/>
        <v/>
      </c>
      <c r="AF262" s="15" t="str">
        <f t="shared" si="77"/>
        <v/>
      </c>
    </row>
    <row r="263" spans="1:32" x14ac:dyDescent="0.3">
      <c r="A263" t="str">
        <f>'Emission Assumption Summary'!A263</f>
        <v/>
      </c>
      <c r="B263" s="4" t="str">
        <f>IF(A263="","",B262*(1+Assumptions!$B$9))</f>
        <v/>
      </c>
      <c r="C263" s="13" t="str">
        <f>IF(A263="","",C262*(1+Assumptions!$B$19))</f>
        <v/>
      </c>
      <c r="D263" s="11" t="str">
        <f t="shared" si="78"/>
        <v/>
      </c>
      <c r="E263" s="7" t="str">
        <f t="shared" si="68"/>
        <v/>
      </c>
      <c r="F263" s="6" t="str">
        <f t="shared" si="79"/>
        <v/>
      </c>
      <c r="G263" s="11" t="str">
        <f>IF(A263="","",G262*(1+Assumptions!$B$13))</f>
        <v/>
      </c>
      <c r="H263" s="6" t="str">
        <f t="shared" si="80"/>
        <v/>
      </c>
      <c r="I263" s="7" t="str">
        <f t="shared" si="69"/>
        <v/>
      </c>
      <c r="K263" s="5" t="str">
        <f>IF(A263="","",Assumptions!$B$15)</f>
        <v/>
      </c>
      <c r="L263" s="6" t="str">
        <f t="shared" si="70"/>
        <v/>
      </c>
      <c r="M263" s="14" t="str">
        <f t="shared" si="81"/>
        <v/>
      </c>
      <c r="N263" s="7" t="str">
        <f>IF(A263="","",N262+(M263*'Alt Added Brkdn'!F263))</f>
        <v/>
      </c>
      <c r="O263" s="6" t="str">
        <f t="shared" si="82"/>
        <v/>
      </c>
      <c r="P263" s="7" t="str">
        <f>IF(A263="","",P262+(M263*'Alt Added Brkdn'!G263))</f>
        <v/>
      </c>
      <c r="Q263" s="6" t="str">
        <f t="shared" si="84"/>
        <v/>
      </c>
      <c r="R263" s="7" t="str">
        <f>IF(A263="","",R262+(M263*'Alt Added Brkdn'!H263))</f>
        <v/>
      </c>
      <c r="S263" s="6" t="str">
        <f t="shared" si="71"/>
        <v/>
      </c>
      <c r="T263" s="7" t="str">
        <f>IF(A263="","",T262+(M263*'Alt Added Brkdn'!I263))</f>
        <v/>
      </c>
      <c r="U263" s="6" t="str">
        <f t="shared" si="72"/>
        <v/>
      </c>
      <c r="V263" s="11" t="str">
        <f>IF(A263="","",V262+(M263*'Alt Added Brkdn'!J263))</f>
        <v/>
      </c>
      <c r="W263" s="6" t="str">
        <f t="shared" si="73"/>
        <v/>
      </c>
      <c r="X263" s="11" t="str">
        <f>IF(A262="","",X262+(M263*'Alt Added Brkdn'!L263))</f>
        <v/>
      </c>
      <c r="Y263" s="6" t="str">
        <f t="shared" si="83"/>
        <v/>
      </c>
      <c r="Z263" s="11" t="str">
        <f>IF(A263="","",Z262+(M263*'Alt Added Brkdn'!L263))</f>
        <v/>
      </c>
      <c r="AA263" s="6" t="str">
        <f t="shared" si="74"/>
        <v/>
      </c>
      <c r="AB263" s="11" t="str">
        <f>IF(A263="","",AB262+(M263*'Alt Added Brkdn'!M263))</f>
        <v/>
      </c>
      <c r="AC263" s="6" t="str">
        <f t="shared" si="75"/>
        <v/>
      </c>
      <c r="AD263" s="11" t="str">
        <f>IF(A263="","",AD262+(M263*'Alt Added Brkdn'!N263))</f>
        <v/>
      </c>
      <c r="AE263" s="6" t="str">
        <f t="shared" si="76"/>
        <v/>
      </c>
      <c r="AF263" s="15" t="str">
        <f t="shared" si="77"/>
        <v/>
      </c>
    </row>
    <row r="264" spans="1:32" x14ac:dyDescent="0.3">
      <c r="A264" t="str">
        <f>'Emission Assumption Summary'!A264</f>
        <v/>
      </c>
      <c r="B264" s="4" t="str">
        <f>IF(A264="","",B263*(1+Assumptions!$B$9))</f>
        <v/>
      </c>
      <c r="C264" s="13" t="str">
        <f>IF(A264="","",C263*(1+Assumptions!$B$19))</f>
        <v/>
      </c>
      <c r="D264" s="11" t="str">
        <f t="shared" si="78"/>
        <v/>
      </c>
      <c r="E264" s="7" t="str">
        <f t="shared" si="68"/>
        <v/>
      </c>
      <c r="F264" s="6" t="str">
        <f t="shared" si="79"/>
        <v/>
      </c>
      <c r="G264" s="11" t="str">
        <f>IF(A264="","",G263*(1+Assumptions!$B$13))</f>
        <v/>
      </c>
      <c r="H264" s="6" t="str">
        <f t="shared" si="80"/>
        <v/>
      </c>
      <c r="I264" s="7" t="str">
        <f t="shared" si="69"/>
        <v/>
      </c>
      <c r="K264" s="5" t="str">
        <f>IF(A264="","",Assumptions!$B$15)</f>
        <v/>
      </c>
      <c r="L264" s="6" t="str">
        <f t="shared" si="70"/>
        <v/>
      </c>
      <c r="M264" s="14" t="str">
        <f t="shared" si="81"/>
        <v/>
      </c>
      <c r="N264" s="7" t="str">
        <f>IF(A264="","",N263+(M264*'Alt Added Brkdn'!F264))</f>
        <v/>
      </c>
      <c r="O264" s="6" t="str">
        <f t="shared" si="82"/>
        <v/>
      </c>
      <c r="P264" s="7" t="str">
        <f>IF(A264="","",P263+(M264*'Alt Added Brkdn'!G264))</f>
        <v/>
      </c>
      <c r="Q264" s="6" t="str">
        <f t="shared" si="84"/>
        <v/>
      </c>
      <c r="R264" s="7" t="str">
        <f>IF(A264="","",R263+(M264*'Alt Added Brkdn'!H264))</f>
        <v/>
      </c>
      <c r="S264" s="6" t="str">
        <f t="shared" si="71"/>
        <v/>
      </c>
      <c r="T264" s="7" t="str">
        <f>IF(A264="","",T263+(M264*'Alt Added Brkdn'!I264))</f>
        <v/>
      </c>
      <c r="U264" s="6" t="str">
        <f t="shared" si="72"/>
        <v/>
      </c>
      <c r="V264" s="11" t="str">
        <f>IF(A264="","",V263+(M264*'Alt Added Brkdn'!J264))</f>
        <v/>
      </c>
      <c r="W264" s="6" t="str">
        <f t="shared" si="73"/>
        <v/>
      </c>
      <c r="X264" s="11" t="str">
        <f>IF(A263="","",X263+(M264*'Alt Added Brkdn'!L264))</f>
        <v/>
      </c>
      <c r="Y264" s="6" t="str">
        <f t="shared" si="83"/>
        <v/>
      </c>
      <c r="Z264" s="11" t="str">
        <f>IF(A264="","",Z263+(M264*'Alt Added Brkdn'!L264))</f>
        <v/>
      </c>
      <c r="AA264" s="6" t="str">
        <f t="shared" si="74"/>
        <v/>
      </c>
      <c r="AB264" s="11" t="str">
        <f>IF(A264="","",AB263+(M264*'Alt Added Brkdn'!M264))</f>
        <v/>
      </c>
      <c r="AC264" s="6" t="str">
        <f t="shared" si="75"/>
        <v/>
      </c>
      <c r="AD264" s="11" t="str">
        <f>IF(A264="","",AD263+(M264*'Alt Added Brkdn'!N264))</f>
        <v/>
      </c>
      <c r="AE264" s="6" t="str">
        <f t="shared" si="76"/>
        <v/>
      </c>
      <c r="AF264" s="15" t="str">
        <f t="shared" si="77"/>
        <v/>
      </c>
    </row>
    <row r="265" spans="1:32" x14ac:dyDescent="0.3">
      <c r="A265" t="str">
        <f>'Emission Assumption Summary'!A265</f>
        <v/>
      </c>
      <c r="B265" s="4" t="str">
        <f>IF(A265="","",B264*(1+Assumptions!$B$9))</f>
        <v/>
      </c>
      <c r="C265" s="13" t="str">
        <f>IF(A265="","",C264*(1+Assumptions!$B$19))</f>
        <v/>
      </c>
      <c r="D265" s="11" t="str">
        <f t="shared" si="78"/>
        <v/>
      </c>
      <c r="E265" s="7" t="str">
        <f t="shared" si="68"/>
        <v/>
      </c>
      <c r="F265" s="6" t="str">
        <f t="shared" si="79"/>
        <v/>
      </c>
      <c r="G265" s="11" t="str">
        <f>IF(A265="","",G264*(1+Assumptions!$B$13))</f>
        <v/>
      </c>
      <c r="H265" s="6" t="str">
        <f t="shared" si="80"/>
        <v/>
      </c>
      <c r="I265" s="7" t="str">
        <f t="shared" si="69"/>
        <v/>
      </c>
      <c r="K265" s="5" t="str">
        <f>IF(A265="","",Assumptions!$B$15)</f>
        <v/>
      </c>
      <c r="L265" s="6" t="str">
        <f t="shared" si="70"/>
        <v/>
      </c>
      <c r="M265" s="14" t="str">
        <f t="shared" si="81"/>
        <v/>
      </c>
      <c r="N265" s="7" t="str">
        <f>IF(A265="","",N264+(M265*'Alt Added Brkdn'!F265))</f>
        <v/>
      </c>
      <c r="O265" s="6" t="str">
        <f t="shared" si="82"/>
        <v/>
      </c>
      <c r="P265" s="7" t="str">
        <f>IF(A265="","",P264+(M265*'Alt Added Brkdn'!G265))</f>
        <v/>
      </c>
      <c r="Q265" s="6" t="str">
        <f t="shared" si="84"/>
        <v/>
      </c>
      <c r="R265" s="7" t="str">
        <f>IF(A265="","",R264+(M265*'Alt Added Brkdn'!H265))</f>
        <v/>
      </c>
      <c r="S265" s="6" t="str">
        <f t="shared" si="71"/>
        <v/>
      </c>
      <c r="T265" s="7" t="str">
        <f>IF(A265="","",T264+(M265*'Alt Added Brkdn'!I265))</f>
        <v/>
      </c>
      <c r="U265" s="6" t="str">
        <f t="shared" si="72"/>
        <v/>
      </c>
      <c r="V265" s="11" t="str">
        <f>IF(A265="","",V264+(M265*'Alt Added Brkdn'!J265))</f>
        <v/>
      </c>
      <c r="W265" s="6" t="str">
        <f t="shared" si="73"/>
        <v/>
      </c>
      <c r="X265" s="11" t="str">
        <f>IF(A264="","",X264+(M265*'Alt Added Brkdn'!L265))</f>
        <v/>
      </c>
      <c r="Y265" s="6" t="str">
        <f t="shared" si="83"/>
        <v/>
      </c>
      <c r="Z265" s="11" t="str">
        <f>IF(A265="","",Z264+(M265*'Alt Added Brkdn'!L265))</f>
        <v/>
      </c>
      <c r="AA265" s="6" t="str">
        <f t="shared" si="74"/>
        <v/>
      </c>
      <c r="AB265" s="11" t="str">
        <f>IF(A265="","",AB264+(M265*'Alt Added Brkdn'!M265))</f>
        <v/>
      </c>
      <c r="AC265" s="6" t="str">
        <f t="shared" si="75"/>
        <v/>
      </c>
      <c r="AD265" s="11" t="str">
        <f>IF(A265="","",AD264+(M265*'Alt Added Brkdn'!N265))</f>
        <v/>
      </c>
      <c r="AE265" s="6" t="str">
        <f t="shared" si="76"/>
        <v/>
      </c>
      <c r="AF265" s="15" t="str">
        <f t="shared" si="77"/>
        <v/>
      </c>
    </row>
    <row r="266" spans="1:32" x14ac:dyDescent="0.3">
      <c r="A266" t="str">
        <f>'Emission Assumption Summary'!A266</f>
        <v/>
      </c>
      <c r="B266" s="4" t="str">
        <f>IF(A266="","",B265*(1+Assumptions!$B$9))</f>
        <v/>
      </c>
      <c r="C266" s="13" t="str">
        <f>IF(A266="","",C265*(1+Assumptions!$B$19))</f>
        <v/>
      </c>
      <c r="D266" s="11" t="str">
        <f t="shared" si="78"/>
        <v/>
      </c>
      <c r="E266" s="7" t="str">
        <f t="shared" si="68"/>
        <v/>
      </c>
      <c r="F266" s="6" t="str">
        <f t="shared" si="79"/>
        <v/>
      </c>
      <c r="G266" s="11" t="str">
        <f>IF(A266="","",G265*(1+Assumptions!$B$13))</f>
        <v/>
      </c>
      <c r="H266" s="6" t="str">
        <f t="shared" si="80"/>
        <v/>
      </c>
      <c r="I266" s="7" t="str">
        <f t="shared" si="69"/>
        <v/>
      </c>
      <c r="K266" s="5" t="str">
        <f>IF(A266="","",Assumptions!$B$15)</f>
        <v/>
      </c>
      <c r="L266" s="6" t="str">
        <f t="shared" si="70"/>
        <v/>
      </c>
      <c r="M266" s="14" t="str">
        <f t="shared" si="81"/>
        <v/>
      </c>
      <c r="N266" s="7" t="str">
        <f>IF(A266="","",N265+(M266*'Alt Added Brkdn'!F266))</f>
        <v/>
      </c>
      <c r="O266" s="6" t="str">
        <f t="shared" si="82"/>
        <v/>
      </c>
      <c r="P266" s="7" t="str">
        <f>IF(A266="","",P265+(M266*'Alt Added Brkdn'!G266))</f>
        <v/>
      </c>
      <c r="Q266" s="6" t="str">
        <f t="shared" si="84"/>
        <v/>
      </c>
      <c r="R266" s="7" t="str">
        <f>IF(A266="","",R265+(M266*'Alt Added Brkdn'!H266))</f>
        <v/>
      </c>
      <c r="S266" s="6" t="str">
        <f t="shared" si="71"/>
        <v/>
      </c>
      <c r="T266" s="7" t="str">
        <f>IF(A266="","",T265+(M266*'Alt Added Brkdn'!I266))</f>
        <v/>
      </c>
      <c r="U266" s="6" t="str">
        <f t="shared" si="72"/>
        <v/>
      </c>
      <c r="V266" s="11" t="str">
        <f>IF(A266="","",V265+(M266*'Alt Added Brkdn'!J266))</f>
        <v/>
      </c>
      <c r="W266" s="6" t="str">
        <f t="shared" si="73"/>
        <v/>
      </c>
      <c r="X266" s="11" t="str">
        <f>IF(A265="","",X265+(M266*'Alt Added Brkdn'!L266))</f>
        <v/>
      </c>
      <c r="Y266" s="6" t="str">
        <f t="shared" si="83"/>
        <v/>
      </c>
      <c r="Z266" s="11" t="str">
        <f>IF(A266="","",Z265+(M266*'Alt Added Brkdn'!L266))</f>
        <v/>
      </c>
      <c r="AA266" s="6" t="str">
        <f t="shared" si="74"/>
        <v/>
      </c>
      <c r="AB266" s="11" t="str">
        <f>IF(A266="","",AB265+(M266*'Alt Added Brkdn'!M266))</f>
        <v/>
      </c>
      <c r="AC266" s="6" t="str">
        <f t="shared" si="75"/>
        <v/>
      </c>
      <c r="AD266" s="11" t="str">
        <f>IF(A266="","",AD265+(M266*'Alt Added Brkdn'!N266))</f>
        <v/>
      </c>
      <c r="AE266" s="6" t="str">
        <f t="shared" si="76"/>
        <v/>
      </c>
      <c r="AF266" s="15" t="str">
        <f t="shared" si="77"/>
        <v/>
      </c>
    </row>
    <row r="267" spans="1:32" x14ac:dyDescent="0.3">
      <c r="A267" t="str">
        <f>'Emission Assumption Summary'!A267</f>
        <v/>
      </c>
      <c r="B267" s="4" t="str">
        <f>IF(A267="","",B266*(1+Assumptions!$B$9))</f>
        <v/>
      </c>
      <c r="C267" s="13" t="str">
        <f>IF(A267="","",C266*(1+Assumptions!$B$19))</f>
        <v/>
      </c>
      <c r="D267" s="11" t="str">
        <f t="shared" si="78"/>
        <v/>
      </c>
      <c r="E267" s="7" t="str">
        <f t="shared" si="68"/>
        <v/>
      </c>
      <c r="F267" s="6" t="str">
        <f t="shared" si="79"/>
        <v/>
      </c>
      <c r="G267" s="11" t="str">
        <f>IF(A267="","",G266*(1+Assumptions!$B$13))</f>
        <v/>
      </c>
      <c r="H267" s="6" t="str">
        <f t="shared" si="80"/>
        <v/>
      </c>
      <c r="I267" s="7" t="str">
        <f t="shared" si="69"/>
        <v/>
      </c>
      <c r="K267" s="5" t="str">
        <f>IF(A267="","",Assumptions!$B$15)</f>
        <v/>
      </c>
      <c r="L267" s="6" t="str">
        <f t="shared" si="70"/>
        <v/>
      </c>
      <c r="M267" s="14" t="str">
        <f t="shared" si="81"/>
        <v/>
      </c>
      <c r="N267" s="7" t="str">
        <f>IF(A267="","",N266+(M267*'Alt Added Brkdn'!F267))</f>
        <v/>
      </c>
      <c r="O267" s="6" t="str">
        <f t="shared" si="82"/>
        <v/>
      </c>
      <c r="P267" s="7" t="str">
        <f>IF(A267="","",P266+(M267*'Alt Added Brkdn'!G267))</f>
        <v/>
      </c>
      <c r="Q267" s="6" t="str">
        <f t="shared" si="84"/>
        <v/>
      </c>
      <c r="R267" s="7" t="str">
        <f>IF(A267="","",R266+(M267*'Alt Added Brkdn'!H267))</f>
        <v/>
      </c>
      <c r="S267" s="6" t="str">
        <f t="shared" si="71"/>
        <v/>
      </c>
      <c r="T267" s="7" t="str">
        <f>IF(A267="","",T266+(M267*'Alt Added Brkdn'!I267))</f>
        <v/>
      </c>
      <c r="U267" s="6" t="str">
        <f t="shared" si="72"/>
        <v/>
      </c>
      <c r="V267" s="11" t="str">
        <f>IF(A267="","",V266+(M267*'Alt Added Brkdn'!J267))</f>
        <v/>
      </c>
      <c r="W267" s="6" t="str">
        <f t="shared" si="73"/>
        <v/>
      </c>
      <c r="X267" s="11" t="str">
        <f>IF(A266="","",X266+(M267*'Alt Added Brkdn'!L267))</f>
        <v/>
      </c>
      <c r="Y267" s="6" t="str">
        <f t="shared" si="83"/>
        <v/>
      </c>
      <c r="Z267" s="11" t="str">
        <f>IF(A267="","",Z266+(M267*'Alt Added Brkdn'!L267))</f>
        <v/>
      </c>
      <c r="AA267" s="6" t="str">
        <f t="shared" si="74"/>
        <v/>
      </c>
      <c r="AB267" s="11" t="str">
        <f>IF(A267="","",AB266+(M267*'Alt Added Brkdn'!M267))</f>
        <v/>
      </c>
      <c r="AC267" s="6" t="str">
        <f t="shared" si="75"/>
        <v/>
      </c>
      <c r="AD267" s="11" t="str">
        <f>IF(A267="","",AD266+(M267*'Alt Added Brkdn'!N267))</f>
        <v/>
      </c>
      <c r="AE267" s="6" t="str">
        <f t="shared" si="76"/>
        <v/>
      </c>
      <c r="AF267" s="15" t="str">
        <f t="shared" si="77"/>
        <v/>
      </c>
    </row>
    <row r="268" spans="1:32" x14ac:dyDescent="0.3">
      <c r="A268" t="str">
        <f>'Emission Assumption Summary'!A268</f>
        <v/>
      </c>
      <c r="B268" s="4" t="str">
        <f>IF(A268="","",B267*(1+Assumptions!$B$9))</f>
        <v/>
      </c>
      <c r="C268" s="13" t="str">
        <f>IF(A268="","",C267*(1+Assumptions!$B$19))</f>
        <v/>
      </c>
      <c r="D268" s="11" t="str">
        <f t="shared" si="78"/>
        <v/>
      </c>
      <c r="E268" s="7" t="str">
        <f t="shared" si="68"/>
        <v/>
      </c>
      <c r="F268" s="6" t="str">
        <f t="shared" si="79"/>
        <v/>
      </c>
      <c r="G268" s="11" t="str">
        <f>IF(A268="","",G267*(1+Assumptions!$B$13))</f>
        <v/>
      </c>
      <c r="H268" s="6" t="str">
        <f t="shared" si="80"/>
        <v/>
      </c>
      <c r="I268" s="7" t="str">
        <f t="shared" si="69"/>
        <v/>
      </c>
      <c r="K268" s="5" t="str">
        <f>IF(A268="","",Assumptions!$B$15)</f>
        <v/>
      </c>
      <c r="L268" s="6" t="str">
        <f t="shared" si="70"/>
        <v/>
      </c>
      <c r="M268" s="14" t="str">
        <f t="shared" si="81"/>
        <v/>
      </c>
      <c r="N268" s="7" t="str">
        <f>IF(A268="","",N267+(M268*'Alt Added Brkdn'!F268))</f>
        <v/>
      </c>
      <c r="O268" s="6" t="str">
        <f t="shared" si="82"/>
        <v/>
      </c>
      <c r="P268" s="7" t="str">
        <f>IF(A268="","",P267+(M268*'Alt Added Brkdn'!G268))</f>
        <v/>
      </c>
      <c r="Q268" s="6" t="str">
        <f t="shared" si="84"/>
        <v/>
      </c>
      <c r="R268" s="7" t="str">
        <f>IF(A268="","",R267+(M268*'Alt Added Brkdn'!H268))</f>
        <v/>
      </c>
      <c r="S268" s="6" t="str">
        <f t="shared" si="71"/>
        <v/>
      </c>
      <c r="T268" s="7" t="str">
        <f>IF(A268="","",T267+(M268*'Alt Added Brkdn'!I268))</f>
        <v/>
      </c>
      <c r="U268" s="6" t="str">
        <f t="shared" si="72"/>
        <v/>
      </c>
      <c r="V268" s="11" t="str">
        <f>IF(A268="","",V267+(M268*'Alt Added Brkdn'!J268))</f>
        <v/>
      </c>
      <c r="W268" s="6" t="str">
        <f t="shared" si="73"/>
        <v/>
      </c>
      <c r="X268" s="11" t="str">
        <f>IF(A267="","",X267+(M268*'Alt Added Brkdn'!L268))</f>
        <v/>
      </c>
      <c r="Y268" s="6" t="str">
        <f t="shared" si="83"/>
        <v/>
      </c>
      <c r="Z268" s="11" t="str">
        <f>IF(A268="","",Z267+(M268*'Alt Added Brkdn'!L268))</f>
        <v/>
      </c>
      <c r="AA268" s="6" t="str">
        <f t="shared" si="74"/>
        <v/>
      </c>
      <c r="AB268" s="11" t="str">
        <f>IF(A268="","",AB267+(M268*'Alt Added Brkdn'!M268))</f>
        <v/>
      </c>
      <c r="AC268" s="6" t="str">
        <f t="shared" si="75"/>
        <v/>
      </c>
      <c r="AD268" s="11" t="str">
        <f>IF(A268="","",AD267+(M268*'Alt Added Brkdn'!N268))</f>
        <v/>
      </c>
      <c r="AE268" s="6" t="str">
        <f t="shared" si="76"/>
        <v/>
      </c>
      <c r="AF268" s="15" t="str">
        <f t="shared" si="77"/>
        <v/>
      </c>
    </row>
    <row r="269" spans="1:32" x14ac:dyDescent="0.3">
      <c r="A269" t="str">
        <f>'Emission Assumption Summary'!A269</f>
        <v/>
      </c>
      <c r="B269" s="4" t="str">
        <f>IF(A269="","",B268*(1+Assumptions!$B$9))</f>
        <v/>
      </c>
      <c r="C269" s="13" t="str">
        <f>IF(A269="","",C268*(1+Assumptions!$B$19))</f>
        <v/>
      </c>
      <c r="D269" s="11" t="str">
        <f t="shared" si="78"/>
        <v/>
      </c>
      <c r="E269" s="7" t="str">
        <f t="shared" si="68"/>
        <v/>
      </c>
      <c r="F269" s="6" t="str">
        <f t="shared" si="79"/>
        <v/>
      </c>
      <c r="G269" s="11" t="str">
        <f>IF(A269="","",G268*(1+Assumptions!$B$13))</f>
        <v/>
      </c>
      <c r="H269" s="6" t="str">
        <f t="shared" si="80"/>
        <v/>
      </c>
      <c r="I269" s="7" t="str">
        <f t="shared" si="69"/>
        <v/>
      </c>
      <c r="K269" s="5" t="str">
        <f>IF(A269="","",Assumptions!$B$15)</f>
        <v/>
      </c>
      <c r="L269" s="6" t="str">
        <f t="shared" si="70"/>
        <v/>
      </c>
      <c r="M269" s="14" t="str">
        <f t="shared" si="81"/>
        <v/>
      </c>
      <c r="N269" s="7" t="str">
        <f>IF(A269="","",N268+(M269*'Alt Added Brkdn'!F269))</f>
        <v/>
      </c>
      <c r="O269" s="6" t="str">
        <f t="shared" si="82"/>
        <v/>
      </c>
      <c r="P269" s="7" t="str">
        <f>IF(A269="","",P268+(M269*'Alt Added Brkdn'!G269))</f>
        <v/>
      </c>
      <c r="Q269" s="6" t="str">
        <f t="shared" si="84"/>
        <v/>
      </c>
      <c r="R269" s="7" t="str">
        <f>IF(A269="","",R268+(M269*'Alt Added Brkdn'!H269))</f>
        <v/>
      </c>
      <c r="S269" s="6" t="str">
        <f t="shared" si="71"/>
        <v/>
      </c>
      <c r="T269" s="7" t="str">
        <f>IF(A269="","",T268+(M269*'Alt Added Brkdn'!I269))</f>
        <v/>
      </c>
      <c r="U269" s="6" t="str">
        <f t="shared" si="72"/>
        <v/>
      </c>
      <c r="V269" s="11" t="str">
        <f>IF(A269="","",V268+(M269*'Alt Added Brkdn'!J269))</f>
        <v/>
      </c>
      <c r="W269" s="6" t="str">
        <f t="shared" si="73"/>
        <v/>
      </c>
      <c r="X269" s="11" t="str">
        <f>IF(A268="","",X268+(M269*'Alt Added Brkdn'!L269))</f>
        <v/>
      </c>
      <c r="Y269" s="6" t="str">
        <f t="shared" si="83"/>
        <v/>
      </c>
      <c r="Z269" s="11" t="str">
        <f>IF(A269="","",Z268+(M269*'Alt Added Brkdn'!L269))</f>
        <v/>
      </c>
      <c r="AA269" s="6" t="str">
        <f t="shared" si="74"/>
        <v/>
      </c>
      <c r="AB269" s="11" t="str">
        <f>IF(A269="","",AB268+(M269*'Alt Added Brkdn'!M269))</f>
        <v/>
      </c>
      <c r="AC269" s="6" t="str">
        <f t="shared" si="75"/>
        <v/>
      </c>
      <c r="AD269" s="11" t="str">
        <f>IF(A269="","",AD268+(M269*'Alt Added Brkdn'!N269))</f>
        <v/>
      </c>
      <c r="AE269" s="6" t="str">
        <f t="shared" si="76"/>
        <v/>
      </c>
      <c r="AF269" s="15" t="str">
        <f t="shared" si="77"/>
        <v/>
      </c>
    </row>
    <row r="270" spans="1:32" x14ac:dyDescent="0.3">
      <c r="A270" t="str">
        <f>'Emission Assumption Summary'!A270</f>
        <v/>
      </c>
      <c r="B270" s="4" t="str">
        <f>IF(A270="","",B269*(1+Assumptions!$B$9))</f>
        <v/>
      </c>
      <c r="C270" s="13" t="str">
        <f>IF(A270="","",C269*(1+Assumptions!$B$19))</f>
        <v/>
      </c>
      <c r="D270" s="11" t="str">
        <f t="shared" si="78"/>
        <v/>
      </c>
      <c r="E270" s="7" t="str">
        <f t="shared" si="68"/>
        <v/>
      </c>
      <c r="F270" s="6" t="str">
        <f t="shared" si="79"/>
        <v/>
      </c>
      <c r="G270" s="11" t="str">
        <f>IF(A270="","",G269*(1+Assumptions!$B$13))</f>
        <v/>
      </c>
      <c r="H270" s="6" t="str">
        <f t="shared" si="80"/>
        <v/>
      </c>
      <c r="I270" s="7" t="str">
        <f t="shared" si="69"/>
        <v/>
      </c>
      <c r="K270" s="5" t="str">
        <f>IF(A270="","",Assumptions!$B$15)</f>
        <v/>
      </c>
      <c r="L270" s="6" t="str">
        <f t="shared" si="70"/>
        <v/>
      </c>
      <c r="M270" s="14" t="str">
        <f t="shared" si="81"/>
        <v/>
      </c>
      <c r="N270" s="7" t="str">
        <f>IF(A270="","",N269+(M270*'Alt Added Brkdn'!F270))</f>
        <v/>
      </c>
      <c r="O270" s="6" t="str">
        <f t="shared" si="82"/>
        <v/>
      </c>
      <c r="P270" s="7" t="str">
        <f>IF(A270="","",P269+(M270*'Alt Added Brkdn'!G270))</f>
        <v/>
      </c>
      <c r="Q270" s="6" t="str">
        <f t="shared" si="84"/>
        <v/>
      </c>
      <c r="R270" s="7" t="str">
        <f>IF(A270="","",R269+(M270*'Alt Added Brkdn'!H270))</f>
        <v/>
      </c>
      <c r="S270" s="6" t="str">
        <f t="shared" si="71"/>
        <v/>
      </c>
      <c r="T270" s="7" t="str">
        <f>IF(A270="","",T269+(M270*'Alt Added Brkdn'!I270))</f>
        <v/>
      </c>
      <c r="U270" s="6" t="str">
        <f t="shared" si="72"/>
        <v/>
      </c>
      <c r="V270" s="11" t="str">
        <f>IF(A270="","",V269+(M270*'Alt Added Brkdn'!J270))</f>
        <v/>
      </c>
      <c r="W270" s="6" t="str">
        <f t="shared" si="73"/>
        <v/>
      </c>
      <c r="X270" s="11" t="str">
        <f>IF(A269="","",X269+(M270*'Alt Added Brkdn'!L270))</f>
        <v/>
      </c>
      <c r="Y270" s="6" t="str">
        <f t="shared" si="83"/>
        <v/>
      </c>
      <c r="Z270" s="11" t="str">
        <f>IF(A270="","",Z269+(M270*'Alt Added Brkdn'!L270))</f>
        <v/>
      </c>
      <c r="AA270" s="6" t="str">
        <f t="shared" si="74"/>
        <v/>
      </c>
      <c r="AB270" s="11" t="str">
        <f>IF(A270="","",AB269+(M270*'Alt Added Brkdn'!M270))</f>
        <v/>
      </c>
      <c r="AC270" s="6" t="str">
        <f t="shared" si="75"/>
        <v/>
      </c>
      <c r="AD270" s="11" t="str">
        <f>IF(A270="","",AD269+(M270*'Alt Added Brkdn'!N270))</f>
        <v/>
      </c>
      <c r="AE270" s="6" t="str">
        <f t="shared" si="76"/>
        <v/>
      </c>
      <c r="AF270" s="15" t="str">
        <f t="shared" si="77"/>
        <v/>
      </c>
    </row>
    <row r="271" spans="1:32" x14ac:dyDescent="0.3">
      <c r="A271" t="str">
        <f>'Emission Assumption Summary'!A271</f>
        <v/>
      </c>
      <c r="B271" s="4" t="str">
        <f>IF(A271="","",B270*(1+Assumptions!$B$9))</f>
        <v/>
      </c>
      <c r="C271" s="13" t="str">
        <f>IF(A271="","",C270*(1+Assumptions!$B$19))</f>
        <v/>
      </c>
      <c r="D271" s="11" t="str">
        <f t="shared" si="78"/>
        <v/>
      </c>
      <c r="E271" s="7" t="str">
        <f t="shared" si="68"/>
        <v/>
      </c>
      <c r="F271" s="6" t="str">
        <f t="shared" si="79"/>
        <v/>
      </c>
      <c r="G271" s="11" t="str">
        <f>IF(A271="","",G270*(1+Assumptions!$B$13))</f>
        <v/>
      </c>
      <c r="H271" s="6" t="str">
        <f t="shared" si="80"/>
        <v/>
      </c>
      <c r="I271" s="7" t="str">
        <f t="shared" si="69"/>
        <v/>
      </c>
      <c r="K271" s="5" t="str">
        <f>IF(A271="","",Assumptions!$B$15)</f>
        <v/>
      </c>
      <c r="L271" s="6" t="str">
        <f t="shared" si="70"/>
        <v/>
      </c>
      <c r="M271" s="14" t="str">
        <f t="shared" si="81"/>
        <v/>
      </c>
      <c r="N271" s="7" t="str">
        <f>IF(A271="","",N270+(M271*'Alt Added Brkdn'!F271))</f>
        <v/>
      </c>
      <c r="O271" s="6" t="str">
        <f t="shared" si="82"/>
        <v/>
      </c>
      <c r="P271" s="7" t="str">
        <f>IF(A271="","",P270+(M271*'Alt Added Brkdn'!G271))</f>
        <v/>
      </c>
      <c r="Q271" s="6" t="str">
        <f t="shared" si="84"/>
        <v/>
      </c>
      <c r="R271" s="7" t="str">
        <f>IF(A271="","",R270+(M271*'Alt Added Brkdn'!H271))</f>
        <v/>
      </c>
      <c r="S271" s="6" t="str">
        <f t="shared" si="71"/>
        <v/>
      </c>
      <c r="T271" s="7" t="str">
        <f>IF(A271="","",T270+(M271*'Alt Added Brkdn'!I271))</f>
        <v/>
      </c>
      <c r="U271" s="6" t="str">
        <f t="shared" si="72"/>
        <v/>
      </c>
      <c r="V271" s="11" t="str">
        <f>IF(A271="","",V270+(M271*'Alt Added Brkdn'!J271))</f>
        <v/>
      </c>
      <c r="W271" s="6" t="str">
        <f t="shared" si="73"/>
        <v/>
      </c>
      <c r="X271" s="11" t="str">
        <f>IF(A270="","",X270+(M271*'Alt Added Brkdn'!L271))</f>
        <v/>
      </c>
      <c r="Y271" s="6" t="str">
        <f t="shared" si="83"/>
        <v/>
      </c>
      <c r="Z271" s="11" t="str">
        <f>IF(A271="","",Z270+(M271*'Alt Added Brkdn'!L271))</f>
        <v/>
      </c>
      <c r="AA271" s="6" t="str">
        <f t="shared" si="74"/>
        <v/>
      </c>
      <c r="AB271" s="11" t="str">
        <f>IF(A271="","",AB270+(M271*'Alt Added Brkdn'!M271))</f>
        <v/>
      </c>
      <c r="AC271" s="6" t="str">
        <f t="shared" si="75"/>
        <v/>
      </c>
      <c r="AD271" s="11" t="str">
        <f>IF(A271="","",AD270+(M271*'Alt Added Brkdn'!N271))</f>
        <v/>
      </c>
      <c r="AE271" s="6" t="str">
        <f t="shared" si="76"/>
        <v/>
      </c>
      <c r="AF271" s="15" t="str">
        <f t="shared" si="77"/>
        <v/>
      </c>
    </row>
    <row r="272" spans="1:32" x14ac:dyDescent="0.3">
      <c r="A272" t="str">
        <f>'Emission Assumption Summary'!A272</f>
        <v/>
      </c>
      <c r="B272" s="4" t="str">
        <f>IF(A272="","",B271*(1+Assumptions!$B$9))</f>
        <v/>
      </c>
      <c r="C272" s="13" t="str">
        <f>IF(A272="","",C271*(1+Assumptions!$B$19))</f>
        <v/>
      </c>
      <c r="D272" s="11" t="str">
        <f t="shared" si="78"/>
        <v/>
      </c>
      <c r="E272" s="7" t="str">
        <f t="shared" si="68"/>
        <v/>
      </c>
      <c r="F272" s="6" t="str">
        <f t="shared" si="79"/>
        <v/>
      </c>
      <c r="G272" s="11" t="str">
        <f>IF(A272="","",G271*(1+Assumptions!$B$13))</f>
        <v/>
      </c>
      <c r="H272" s="6" t="str">
        <f t="shared" si="80"/>
        <v/>
      </c>
      <c r="I272" s="7" t="str">
        <f t="shared" si="69"/>
        <v/>
      </c>
      <c r="K272" s="5" t="str">
        <f>IF(A272="","",Assumptions!$B$15)</f>
        <v/>
      </c>
      <c r="L272" s="6" t="str">
        <f t="shared" si="70"/>
        <v/>
      </c>
      <c r="M272" s="14" t="str">
        <f t="shared" si="81"/>
        <v/>
      </c>
      <c r="N272" s="7" t="str">
        <f>IF(A272="","",N271+(M272*'Alt Added Brkdn'!F272))</f>
        <v/>
      </c>
      <c r="O272" s="6" t="str">
        <f t="shared" si="82"/>
        <v/>
      </c>
      <c r="P272" s="7" t="str">
        <f>IF(A272="","",P271+(M272*'Alt Added Brkdn'!G272))</f>
        <v/>
      </c>
      <c r="Q272" s="6" t="str">
        <f t="shared" si="84"/>
        <v/>
      </c>
      <c r="R272" s="7" t="str">
        <f>IF(A272="","",R271+(M272*'Alt Added Brkdn'!H272))</f>
        <v/>
      </c>
      <c r="S272" s="6" t="str">
        <f t="shared" si="71"/>
        <v/>
      </c>
      <c r="T272" s="7" t="str">
        <f>IF(A272="","",T271+(M272*'Alt Added Brkdn'!I272))</f>
        <v/>
      </c>
      <c r="U272" s="6" t="str">
        <f t="shared" si="72"/>
        <v/>
      </c>
      <c r="V272" s="11" t="str">
        <f>IF(A272="","",V271+(M272*'Alt Added Brkdn'!J272))</f>
        <v/>
      </c>
      <c r="W272" s="6" t="str">
        <f t="shared" si="73"/>
        <v/>
      </c>
      <c r="X272" s="11" t="str">
        <f>IF(A271="","",X271+(M272*'Alt Added Brkdn'!L272))</f>
        <v/>
      </c>
      <c r="Y272" s="6" t="str">
        <f t="shared" si="83"/>
        <v/>
      </c>
      <c r="Z272" s="11" t="str">
        <f>IF(A272="","",Z271+(M272*'Alt Added Brkdn'!L272))</f>
        <v/>
      </c>
      <c r="AA272" s="6" t="str">
        <f t="shared" si="74"/>
        <v/>
      </c>
      <c r="AB272" s="11" t="str">
        <f>IF(A272="","",AB271+(M272*'Alt Added Brkdn'!M272))</f>
        <v/>
      </c>
      <c r="AC272" s="6" t="str">
        <f t="shared" si="75"/>
        <v/>
      </c>
      <c r="AD272" s="11" t="str">
        <f>IF(A272="","",AD271+(M272*'Alt Added Brkdn'!N272))</f>
        <v/>
      </c>
      <c r="AE272" s="6" t="str">
        <f t="shared" si="76"/>
        <v/>
      </c>
      <c r="AF272" s="15" t="str">
        <f t="shared" si="77"/>
        <v/>
      </c>
    </row>
    <row r="273" spans="1:32" x14ac:dyDescent="0.3">
      <c r="A273" t="str">
        <f>'Emission Assumption Summary'!A273</f>
        <v/>
      </c>
      <c r="B273" s="4" t="str">
        <f>IF(A273="","",B272*(1+Assumptions!$B$9))</f>
        <v/>
      </c>
      <c r="C273" s="13" t="str">
        <f>IF(A273="","",C272*(1+Assumptions!$B$19))</f>
        <v/>
      </c>
      <c r="D273" s="11" t="str">
        <f t="shared" si="78"/>
        <v/>
      </c>
      <c r="E273" s="7" t="str">
        <f t="shared" si="68"/>
        <v/>
      </c>
      <c r="F273" s="6" t="str">
        <f t="shared" si="79"/>
        <v/>
      </c>
      <c r="G273" s="11" t="str">
        <f>IF(A273="","",G272*(1+Assumptions!$B$13))</f>
        <v/>
      </c>
      <c r="H273" s="6" t="str">
        <f t="shared" si="80"/>
        <v/>
      </c>
      <c r="I273" s="7" t="str">
        <f t="shared" si="69"/>
        <v/>
      </c>
      <c r="K273" s="5" t="str">
        <f>IF(A273="","",Assumptions!$B$15)</f>
        <v/>
      </c>
      <c r="L273" s="6" t="str">
        <f t="shared" si="70"/>
        <v/>
      </c>
      <c r="M273" s="14" t="str">
        <f t="shared" si="81"/>
        <v/>
      </c>
      <c r="N273" s="7" t="str">
        <f>IF(A273="","",N272+(M273*'Alt Added Brkdn'!F273))</f>
        <v/>
      </c>
      <c r="O273" s="6" t="str">
        <f t="shared" si="82"/>
        <v/>
      </c>
      <c r="P273" s="7" t="str">
        <f>IF(A273="","",P272+(M273*'Alt Added Brkdn'!G273))</f>
        <v/>
      </c>
      <c r="Q273" s="6" t="str">
        <f t="shared" si="84"/>
        <v/>
      </c>
      <c r="R273" s="7" t="str">
        <f>IF(A273="","",R272+(M273*'Alt Added Brkdn'!H273))</f>
        <v/>
      </c>
      <c r="S273" s="6" t="str">
        <f t="shared" si="71"/>
        <v/>
      </c>
      <c r="T273" s="7" t="str">
        <f>IF(A273="","",T272+(M273*'Alt Added Brkdn'!I273))</f>
        <v/>
      </c>
      <c r="U273" s="6" t="str">
        <f t="shared" si="72"/>
        <v/>
      </c>
      <c r="V273" s="11" t="str">
        <f>IF(A273="","",V272+(M273*'Alt Added Brkdn'!J273))</f>
        <v/>
      </c>
      <c r="W273" s="6" t="str">
        <f t="shared" si="73"/>
        <v/>
      </c>
      <c r="X273" s="11" t="str">
        <f>IF(A272="","",X272+(M273*'Alt Added Brkdn'!L273))</f>
        <v/>
      </c>
      <c r="Y273" s="6" t="str">
        <f t="shared" si="83"/>
        <v/>
      </c>
      <c r="Z273" s="11" t="str">
        <f>IF(A273="","",Z272+(M273*'Alt Added Brkdn'!L273))</f>
        <v/>
      </c>
      <c r="AA273" s="6" t="str">
        <f t="shared" si="74"/>
        <v/>
      </c>
      <c r="AB273" s="11" t="str">
        <f>IF(A273="","",AB272+(M273*'Alt Added Brkdn'!M273))</f>
        <v/>
      </c>
      <c r="AC273" s="6" t="str">
        <f t="shared" si="75"/>
        <v/>
      </c>
      <c r="AD273" s="11" t="str">
        <f>IF(A273="","",AD272+(M273*'Alt Added Brkdn'!N273))</f>
        <v/>
      </c>
      <c r="AE273" s="6" t="str">
        <f t="shared" si="76"/>
        <v/>
      </c>
      <c r="AF273" s="15" t="str">
        <f t="shared" si="77"/>
        <v/>
      </c>
    </row>
    <row r="274" spans="1:32" x14ac:dyDescent="0.3">
      <c r="A274" t="str">
        <f>'Emission Assumption Summary'!A274</f>
        <v/>
      </c>
      <c r="B274" s="4" t="str">
        <f>IF(A274="","",B273*(1+Assumptions!$B$9))</f>
        <v/>
      </c>
      <c r="C274" s="13" t="str">
        <f>IF(A274="","",C273*(1+Assumptions!$B$19))</f>
        <v/>
      </c>
      <c r="D274" s="11" t="str">
        <f t="shared" si="78"/>
        <v/>
      </c>
      <c r="E274" s="7" t="str">
        <f t="shared" si="68"/>
        <v/>
      </c>
      <c r="F274" s="6" t="str">
        <f t="shared" si="79"/>
        <v/>
      </c>
      <c r="G274" s="11" t="str">
        <f>IF(A274="","",G273*(1+Assumptions!$B$13))</f>
        <v/>
      </c>
      <c r="H274" s="6" t="str">
        <f t="shared" si="80"/>
        <v/>
      </c>
      <c r="I274" s="7" t="str">
        <f t="shared" si="69"/>
        <v/>
      </c>
      <c r="K274" s="5" t="str">
        <f>IF(A274="","",Assumptions!$B$15)</f>
        <v/>
      </c>
      <c r="L274" s="6" t="str">
        <f t="shared" si="70"/>
        <v/>
      </c>
      <c r="M274" s="14" t="str">
        <f t="shared" si="81"/>
        <v/>
      </c>
      <c r="N274" s="7" t="str">
        <f>IF(A274="","",N273+(M274*'Alt Added Brkdn'!F274))</f>
        <v/>
      </c>
      <c r="O274" s="6" t="str">
        <f t="shared" si="82"/>
        <v/>
      </c>
      <c r="P274" s="7" t="str">
        <f>IF(A274="","",P273+(M274*'Alt Added Brkdn'!G274))</f>
        <v/>
      </c>
      <c r="Q274" s="6" t="str">
        <f t="shared" si="84"/>
        <v/>
      </c>
      <c r="R274" s="7" t="str">
        <f>IF(A274="","",R273+(M274*'Alt Added Brkdn'!H274))</f>
        <v/>
      </c>
      <c r="S274" s="6" t="str">
        <f t="shared" si="71"/>
        <v/>
      </c>
      <c r="T274" s="7" t="str">
        <f>IF(A274="","",T273+(M274*'Alt Added Brkdn'!I274))</f>
        <v/>
      </c>
      <c r="U274" s="6" t="str">
        <f t="shared" si="72"/>
        <v/>
      </c>
      <c r="V274" s="11" t="str">
        <f>IF(A274="","",V273+(M274*'Alt Added Brkdn'!J274))</f>
        <v/>
      </c>
      <c r="W274" s="6" t="str">
        <f t="shared" si="73"/>
        <v/>
      </c>
      <c r="X274" s="11" t="str">
        <f>IF(A273="","",X273+(M274*'Alt Added Brkdn'!L274))</f>
        <v/>
      </c>
      <c r="Y274" s="6" t="str">
        <f t="shared" si="83"/>
        <v/>
      </c>
      <c r="Z274" s="11" t="str">
        <f>IF(A274="","",Z273+(M274*'Alt Added Brkdn'!L274))</f>
        <v/>
      </c>
      <c r="AA274" s="6" t="str">
        <f t="shared" si="74"/>
        <v/>
      </c>
      <c r="AB274" s="11" t="str">
        <f>IF(A274="","",AB273+(M274*'Alt Added Brkdn'!M274))</f>
        <v/>
      </c>
      <c r="AC274" s="6" t="str">
        <f t="shared" si="75"/>
        <v/>
      </c>
      <c r="AD274" s="11" t="str">
        <f>IF(A274="","",AD273+(M274*'Alt Added Brkdn'!N274))</f>
        <v/>
      </c>
      <c r="AE274" s="6" t="str">
        <f t="shared" si="76"/>
        <v/>
      </c>
      <c r="AF274" s="15" t="str">
        <f t="shared" si="77"/>
        <v/>
      </c>
    </row>
    <row r="275" spans="1:32" x14ac:dyDescent="0.3">
      <c r="A275" t="str">
        <f>'Emission Assumption Summary'!A275</f>
        <v/>
      </c>
      <c r="B275" s="4" t="str">
        <f>IF(A275="","",B274*(1+Assumptions!$B$9))</f>
        <v/>
      </c>
      <c r="C275" s="13" t="str">
        <f>IF(A275="","",C274*(1+Assumptions!$B$19))</f>
        <v/>
      </c>
      <c r="D275" s="11" t="str">
        <f t="shared" si="78"/>
        <v/>
      </c>
      <c r="E275" s="7" t="str">
        <f t="shared" si="68"/>
        <v/>
      </c>
      <c r="F275" s="6" t="str">
        <f t="shared" si="79"/>
        <v/>
      </c>
      <c r="G275" s="11" t="str">
        <f>IF(A275="","",G274*(1+Assumptions!$B$13))</f>
        <v/>
      </c>
      <c r="H275" s="6" t="str">
        <f t="shared" si="80"/>
        <v/>
      </c>
      <c r="I275" s="7" t="str">
        <f t="shared" si="69"/>
        <v/>
      </c>
      <c r="K275" s="5" t="str">
        <f>IF(A275="","",Assumptions!$B$15)</f>
        <v/>
      </c>
      <c r="L275" s="6" t="str">
        <f t="shared" si="70"/>
        <v/>
      </c>
      <c r="M275" s="14" t="str">
        <f t="shared" si="81"/>
        <v/>
      </c>
      <c r="N275" s="7" t="str">
        <f>IF(A275="","",N274+(M275*'Alt Added Brkdn'!F275))</f>
        <v/>
      </c>
      <c r="O275" s="6" t="str">
        <f t="shared" si="82"/>
        <v/>
      </c>
      <c r="P275" s="7" t="str">
        <f>IF(A275="","",P274+(M275*'Alt Added Brkdn'!G275))</f>
        <v/>
      </c>
      <c r="Q275" s="6" t="str">
        <f t="shared" si="84"/>
        <v/>
      </c>
      <c r="R275" s="7" t="str">
        <f>IF(A275="","",R274+(M275*'Alt Added Brkdn'!H275))</f>
        <v/>
      </c>
      <c r="S275" s="6" t="str">
        <f t="shared" si="71"/>
        <v/>
      </c>
      <c r="T275" s="7" t="str">
        <f>IF(A275="","",T274+(M275*'Alt Added Brkdn'!I275))</f>
        <v/>
      </c>
      <c r="U275" s="6" t="str">
        <f t="shared" si="72"/>
        <v/>
      </c>
      <c r="V275" s="11" t="str">
        <f>IF(A275="","",V274+(M275*'Alt Added Brkdn'!J275))</f>
        <v/>
      </c>
      <c r="W275" s="6" t="str">
        <f t="shared" si="73"/>
        <v/>
      </c>
      <c r="X275" s="11" t="str">
        <f>IF(A274="","",X274+(M275*'Alt Added Brkdn'!L275))</f>
        <v/>
      </c>
      <c r="Y275" s="6" t="str">
        <f t="shared" si="83"/>
        <v/>
      </c>
      <c r="Z275" s="11" t="str">
        <f>IF(A275="","",Z274+(M275*'Alt Added Brkdn'!L275))</f>
        <v/>
      </c>
      <c r="AA275" s="6" t="str">
        <f t="shared" si="74"/>
        <v/>
      </c>
      <c r="AB275" s="11" t="str">
        <f>IF(A275="","",AB274+(M275*'Alt Added Brkdn'!M275))</f>
        <v/>
      </c>
      <c r="AC275" s="6" t="str">
        <f t="shared" si="75"/>
        <v/>
      </c>
      <c r="AD275" s="11" t="str">
        <f>IF(A275="","",AD274+(M275*'Alt Added Brkdn'!N275))</f>
        <v/>
      </c>
      <c r="AE275" s="6" t="str">
        <f t="shared" si="76"/>
        <v/>
      </c>
      <c r="AF275" s="15" t="str">
        <f t="shared" si="77"/>
        <v/>
      </c>
    </row>
    <row r="276" spans="1:32" x14ac:dyDescent="0.3">
      <c r="A276" t="str">
        <f>'Emission Assumption Summary'!A276</f>
        <v/>
      </c>
      <c r="B276" s="4" t="str">
        <f>IF(A276="","",B275*(1+Assumptions!$B$9))</f>
        <v/>
      </c>
      <c r="C276" s="13" t="str">
        <f>IF(A276="","",C275*(1+Assumptions!$B$19))</f>
        <v/>
      </c>
      <c r="D276" s="11" t="str">
        <f t="shared" si="78"/>
        <v/>
      </c>
      <c r="E276" s="7" t="str">
        <f t="shared" si="68"/>
        <v/>
      </c>
      <c r="F276" s="6" t="str">
        <f t="shared" si="79"/>
        <v/>
      </c>
      <c r="G276" s="11" t="str">
        <f>IF(A276="","",G275*(1+Assumptions!$B$13))</f>
        <v/>
      </c>
      <c r="H276" s="6" t="str">
        <f t="shared" si="80"/>
        <v/>
      </c>
      <c r="I276" s="7" t="str">
        <f t="shared" si="69"/>
        <v/>
      </c>
      <c r="K276" s="5" t="str">
        <f>IF(A276="","",Assumptions!$B$15)</f>
        <v/>
      </c>
      <c r="L276" s="6" t="str">
        <f t="shared" si="70"/>
        <v/>
      </c>
      <c r="M276" s="14" t="str">
        <f t="shared" si="81"/>
        <v/>
      </c>
      <c r="N276" s="7" t="str">
        <f>IF(A276="","",N275+(M276*'Alt Added Brkdn'!F276))</f>
        <v/>
      </c>
      <c r="O276" s="6" t="str">
        <f t="shared" si="82"/>
        <v/>
      </c>
      <c r="P276" s="7" t="str">
        <f>IF(A276="","",P275+(M276*'Alt Added Brkdn'!G276))</f>
        <v/>
      </c>
      <c r="Q276" s="6" t="str">
        <f t="shared" si="84"/>
        <v/>
      </c>
      <c r="R276" s="7" t="str">
        <f>IF(A276="","",R275+(M276*'Alt Added Brkdn'!H276))</f>
        <v/>
      </c>
      <c r="S276" s="6" t="str">
        <f t="shared" si="71"/>
        <v/>
      </c>
      <c r="T276" s="7" t="str">
        <f>IF(A276="","",T275+(M276*'Alt Added Brkdn'!I276))</f>
        <v/>
      </c>
      <c r="U276" s="6" t="str">
        <f t="shared" si="72"/>
        <v/>
      </c>
      <c r="V276" s="11" t="str">
        <f>IF(A276="","",V275+(M276*'Alt Added Brkdn'!J276))</f>
        <v/>
      </c>
      <c r="W276" s="6" t="str">
        <f t="shared" si="73"/>
        <v/>
      </c>
      <c r="X276" s="11" t="str">
        <f>IF(A275="","",X275+(M276*'Alt Added Brkdn'!L276))</f>
        <v/>
      </c>
      <c r="Y276" s="6" t="str">
        <f t="shared" si="83"/>
        <v/>
      </c>
      <c r="Z276" s="11" t="str">
        <f>IF(A276="","",Z275+(M276*'Alt Added Brkdn'!L276))</f>
        <v/>
      </c>
      <c r="AA276" s="6" t="str">
        <f t="shared" si="74"/>
        <v/>
      </c>
      <c r="AB276" s="11" t="str">
        <f>IF(A276="","",AB275+(M276*'Alt Added Brkdn'!M276))</f>
        <v/>
      </c>
      <c r="AC276" s="6" t="str">
        <f t="shared" si="75"/>
        <v/>
      </c>
      <c r="AD276" s="11" t="str">
        <f>IF(A276="","",AD275+(M276*'Alt Added Brkdn'!N276))</f>
        <v/>
      </c>
      <c r="AE276" s="6" t="str">
        <f t="shared" si="76"/>
        <v/>
      </c>
      <c r="AF276" s="15" t="str">
        <f t="shared" si="77"/>
        <v/>
      </c>
    </row>
    <row r="277" spans="1:32" x14ac:dyDescent="0.3">
      <c r="A277" t="str">
        <f>'Emission Assumption Summary'!A277</f>
        <v/>
      </c>
      <c r="B277" s="4" t="str">
        <f>IF(A277="","",B276*(1+Assumptions!$B$9))</f>
        <v/>
      </c>
      <c r="C277" s="13" t="str">
        <f>IF(A277="","",C276*(1+Assumptions!$B$19))</f>
        <v/>
      </c>
      <c r="D277" s="11" t="str">
        <f t="shared" si="78"/>
        <v/>
      </c>
      <c r="E277" s="7" t="str">
        <f t="shared" si="68"/>
        <v/>
      </c>
      <c r="F277" s="6" t="str">
        <f t="shared" si="79"/>
        <v/>
      </c>
      <c r="G277" s="11" t="str">
        <f>IF(A277="","",G276*(1+Assumptions!$B$13))</f>
        <v/>
      </c>
      <c r="H277" s="6" t="str">
        <f t="shared" si="80"/>
        <v/>
      </c>
      <c r="I277" s="7" t="str">
        <f t="shared" si="69"/>
        <v/>
      </c>
      <c r="K277" s="5" t="str">
        <f>IF(A277="","",Assumptions!$B$15)</f>
        <v/>
      </c>
      <c r="L277" s="6" t="str">
        <f t="shared" si="70"/>
        <v/>
      </c>
      <c r="M277" s="14" t="str">
        <f t="shared" si="81"/>
        <v/>
      </c>
      <c r="N277" s="7" t="str">
        <f>IF(A277="","",N276+(M277*'Alt Added Brkdn'!F277))</f>
        <v/>
      </c>
      <c r="O277" s="6" t="str">
        <f t="shared" si="82"/>
        <v/>
      </c>
      <c r="P277" s="7" t="str">
        <f>IF(A277="","",P276+(M277*'Alt Added Brkdn'!G277))</f>
        <v/>
      </c>
      <c r="Q277" s="6" t="str">
        <f t="shared" si="84"/>
        <v/>
      </c>
      <c r="R277" s="7" t="str">
        <f>IF(A277="","",R276+(M277*'Alt Added Brkdn'!H277))</f>
        <v/>
      </c>
      <c r="S277" s="6" t="str">
        <f t="shared" si="71"/>
        <v/>
      </c>
      <c r="T277" s="7" t="str">
        <f>IF(A277="","",T276+(M277*'Alt Added Brkdn'!I277))</f>
        <v/>
      </c>
      <c r="U277" s="6" t="str">
        <f t="shared" si="72"/>
        <v/>
      </c>
      <c r="V277" s="11" t="str">
        <f>IF(A277="","",V276+(M277*'Alt Added Brkdn'!J277))</f>
        <v/>
      </c>
      <c r="W277" s="6" t="str">
        <f t="shared" si="73"/>
        <v/>
      </c>
      <c r="X277" s="11" t="str">
        <f>IF(A276="","",X276+(M277*'Alt Added Brkdn'!L277))</f>
        <v/>
      </c>
      <c r="Y277" s="6" t="str">
        <f t="shared" si="83"/>
        <v/>
      </c>
      <c r="Z277" s="11" t="str">
        <f>IF(A277="","",Z276+(M277*'Alt Added Brkdn'!L277))</f>
        <v/>
      </c>
      <c r="AA277" s="6" t="str">
        <f t="shared" si="74"/>
        <v/>
      </c>
      <c r="AB277" s="11" t="str">
        <f>IF(A277="","",AB276+(M277*'Alt Added Brkdn'!M277))</f>
        <v/>
      </c>
      <c r="AC277" s="6" t="str">
        <f t="shared" si="75"/>
        <v/>
      </c>
      <c r="AD277" s="11" t="str">
        <f>IF(A277="","",AD276+(M277*'Alt Added Brkdn'!N277))</f>
        <v/>
      </c>
      <c r="AE277" s="6" t="str">
        <f t="shared" si="76"/>
        <v/>
      </c>
      <c r="AF277" s="15" t="str">
        <f t="shared" si="77"/>
        <v/>
      </c>
    </row>
    <row r="278" spans="1:32" x14ac:dyDescent="0.3">
      <c r="A278" t="str">
        <f>'Emission Assumption Summary'!A278</f>
        <v/>
      </c>
      <c r="B278" s="4" t="str">
        <f>IF(A278="","",B277*(1+Assumptions!$B$9))</f>
        <v/>
      </c>
      <c r="C278" s="13" t="str">
        <f>IF(A278="","",C277*(1+Assumptions!$B$19))</f>
        <v/>
      </c>
      <c r="D278" s="11" t="str">
        <f t="shared" si="78"/>
        <v/>
      </c>
      <c r="E278" s="7" t="str">
        <f t="shared" si="68"/>
        <v/>
      </c>
      <c r="F278" s="6" t="str">
        <f t="shared" si="79"/>
        <v/>
      </c>
      <c r="G278" s="11" t="str">
        <f>IF(A278="","",G277*(1+Assumptions!$B$13))</f>
        <v/>
      </c>
      <c r="H278" s="6" t="str">
        <f t="shared" si="80"/>
        <v/>
      </c>
      <c r="I278" s="7" t="str">
        <f t="shared" si="69"/>
        <v/>
      </c>
      <c r="K278" s="5" t="str">
        <f>IF(A278="","",Assumptions!$B$15)</f>
        <v/>
      </c>
      <c r="L278" s="6" t="str">
        <f t="shared" si="70"/>
        <v/>
      </c>
      <c r="N278" s="7" t="str">
        <f>IF(A278="","",N277+(M278*'Alt Added Brkdn'!F278))</f>
        <v/>
      </c>
      <c r="O278" s="6" t="str">
        <f t="shared" si="82"/>
        <v/>
      </c>
      <c r="P278" s="7" t="str">
        <f>IF(A278="","",P277+(M278*'Alt Added Brkdn'!G278))</f>
        <v/>
      </c>
      <c r="Q278" s="6" t="str">
        <f t="shared" si="84"/>
        <v/>
      </c>
      <c r="R278" s="7" t="str">
        <f>IF(A278="","",R277+(M278*'Alt Added Brkdn'!H278))</f>
        <v/>
      </c>
      <c r="S278" s="6" t="str">
        <f t="shared" si="71"/>
        <v/>
      </c>
      <c r="T278" s="7" t="str">
        <f>IF(A278="","",T277+(M278*'Alt Added Brkdn'!I278))</f>
        <v/>
      </c>
      <c r="U278" s="6" t="str">
        <f t="shared" si="72"/>
        <v/>
      </c>
      <c r="V278" s="11" t="str">
        <f>IF(A278="","",V277+(M278*'Alt Added Brkdn'!J278))</f>
        <v/>
      </c>
      <c r="W278" s="6" t="str">
        <f t="shared" si="73"/>
        <v/>
      </c>
      <c r="X278" s="11" t="str">
        <f>IF(A277="","",X277+(M278*'Alt Added Brkdn'!L278))</f>
        <v/>
      </c>
      <c r="Y278" s="6" t="str">
        <f t="shared" si="83"/>
        <v/>
      </c>
      <c r="Z278" s="11" t="str">
        <f>IF(A278="","",Z277+(M278*'Alt Added Brkdn'!L278))</f>
        <v/>
      </c>
      <c r="AA278" s="6" t="str">
        <f t="shared" si="74"/>
        <v/>
      </c>
      <c r="AB278" s="11" t="str">
        <f>IF(A278="","",AB277+(M278*'Alt Added Brkdn'!M278))</f>
        <v/>
      </c>
      <c r="AC278" s="6" t="str">
        <f t="shared" si="75"/>
        <v/>
      </c>
      <c r="AD278" s="11" t="str">
        <f>IF(A278="","",AD277+(M278*'Alt Added Brkdn'!N278))</f>
        <v/>
      </c>
      <c r="AE278" s="6" t="str">
        <f t="shared" si="76"/>
        <v/>
      </c>
      <c r="AF278" s="15" t="str">
        <f t="shared" si="77"/>
        <v/>
      </c>
    </row>
    <row r="279" spans="1:32" x14ac:dyDescent="0.3">
      <c r="A279" t="str">
        <f>'Emission Assumption Summary'!A279</f>
        <v/>
      </c>
      <c r="B279" s="4" t="str">
        <f>IF(A279="","",B278*(1+Assumptions!$B$9))</f>
        <v/>
      </c>
      <c r="C279" s="13" t="str">
        <f>IF(A279="","",C278*(1+Assumptions!$B$19))</f>
        <v/>
      </c>
      <c r="D279" s="11" t="str">
        <f t="shared" si="78"/>
        <v/>
      </c>
      <c r="E279" s="7" t="str">
        <f t="shared" si="68"/>
        <v/>
      </c>
      <c r="F279" s="6" t="str">
        <f t="shared" si="79"/>
        <v/>
      </c>
      <c r="G279" s="11" t="str">
        <f>IF(A279="","",G278*(1+Assumptions!$B$13))</f>
        <v/>
      </c>
      <c r="H279" s="6" t="str">
        <f t="shared" si="80"/>
        <v/>
      </c>
      <c r="I279" s="7" t="str">
        <f t="shared" si="69"/>
        <v/>
      </c>
      <c r="K279" s="5" t="str">
        <f>IF(A279="","",Assumptions!$B$15)</f>
        <v/>
      </c>
      <c r="L279" s="6" t="str">
        <f t="shared" si="70"/>
        <v/>
      </c>
      <c r="N279" s="7" t="str">
        <f>IF(A279="","",N278+(M279*'Alt Added Brkdn'!F279))</f>
        <v/>
      </c>
      <c r="O279" s="6" t="str">
        <f t="shared" si="82"/>
        <v/>
      </c>
      <c r="P279" s="7" t="str">
        <f>IF(A279="","",P278+(M279*'Alt Added Brkdn'!G279))</f>
        <v/>
      </c>
      <c r="Q279" s="6" t="str">
        <f t="shared" si="84"/>
        <v/>
      </c>
      <c r="R279" s="7" t="str">
        <f>IF(A279="","",R278+(M279*'Alt Added Brkdn'!H279))</f>
        <v/>
      </c>
      <c r="S279" s="6" t="str">
        <f t="shared" si="71"/>
        <v/>
      </c>
      <c r="T279" s="7" t="str">
        <f>IF(A279="","",T278+(M279*'Alt Added Brkdn'!I279))</f>
        <v/>
      </c>
      <c r="U279" s="6" t="str">
        <f t="shared" si="72"/>
        <v/>
      </c>
      <c r="V279" s="11" t="str">
        <f>IF(A279="","",V278+(M279*'Alt Added Brkdn'!J279))</f>
        <v/>
      </c>
      <c r="W279" s="6" t="str">
        <f t="shared" si="73"/>
        <v/>
      </c>
      <c r="X279" s="11" t="str">
        <f>IF(A278="","",X278+(M279*'Alt Added Brkdn'!L279))</f>
        <v/>
      </c>
      <c r="Y279" s="6" t="str">
        <f t="shared" si="83"/>
        <v/>
      </c>
      <c r="Z279" s="11" t="str">
        <f>IF(A279="","",Z278+(M279*'Alt Added Brkdn'!L279))</f>
        <v/>
      </c>
      <c r="AA279" s="6" t="str">
        <f t="shared" si="74"/>
        <v/>
      </c>
      <c r="AB279" s="11" t="str">
        <f>IF(A279="","",AB278+(M279*'Alt Added Brkdn'!M279))</f>
        <v/>
      </c>
      <c r="AC279" s="6" t="str">
        <f t="shared" si="75"/>
        <v/>
      </c>
      <c r="AD279" s="11" t="str">
        <f>IF(A279="","",AD278+(M279*'Alt Added Brkdn'!N279))</f>
        <v/>
      </c>
      <c r="AE279" s="6" t="str">
        <f t="shared" si="76"/>
        <v/>
      </c>
      <c r="AF279" s="15" t="str">
        <f t="shared" si="77"/>
        <v/>
      </c>
    </row>
    <row r="280" spans="1:32" x14ac:dyDescent="0.3">
      <c r="A280" t="str">
        <f>'Emission Assumption Summary'!A280</f>
        <v/>
      </c>
      <c r="B280" s="4" t="str">
        <f>IF(A280="","",B279*(1+Assumptions!$B$9))</f>
        <v/>
      </c>
      <c r="C280" s="13" t="str">
        <f>IF(A280="","",C279*(1+Assumptions!$B$19))</f>
        <v/>
      </c>
      <c r="D280" s="11" t="str">
        <f t="shared" si="78"/>
        <v/>
      </c>
      <c r="E280" s="7" t="str">
        <f t="shared" si="68"/>
        <v/>
      </c>
      <c r="F280" s="6" t="str">
        <f t="shared" si="79"/>
        <v/>
      </c>
      <c r="G280" s="11" t="str">
        <f>IF(A280="","",G279*(1+Assumptions!$B$13))</f>
        <v/>
      </c>
      <c r="H280" s="6" t="str">
        <f t="shared" si="80"/>
        <v/>
      </c>
      <c r="I280" s="7" t="str">
        <f t="shared" si="69"/>
        <v/>
      </c>
      <c r="K280" s="5" t="str">
        <f>IF(A280="","",Assumptions!$B$15)</f>
        <v/>
      </c>
      <c r="L280" s="6" t="str">
        <f t="shared" si="70"/>
        <v/>
      </c>
      <c r="N280" s="7" t="str">
        <f>IF(A280="","",N279+(M280*'Alt Added Brkdn'!F280))</f>
        <v/>
      </c>
      <c r="O280" s="6" t="str">
        <f t="shared" si="82"/>
        <v/>
      </c>
      <c r="P280" s="7" t="str">
        <f>IF(A280="","",P279+(M280*'Alt Added Brkdn'!G280))</f>
        <v/>
      </c>
      <c r="Q280" s="6" t="str">
        <f t="shared" si="84"/>
        <v/>
      </c>
      <c r="R280" s="7" t="str">
        <f>IF(A280="","",R279+(M280*'Alt Added Brkdn'!H280))</f>
        <v/>
      </c>
      <c r="S280" s="6" t="str">
        <f t="shared" si="71"/>
        <v/>
      </c>
      <c r="T280" s="7" t="str">
        <f>IF(A280="","",T279+(M280*'Alt Added Brkdn'!I280))</f>
        <v/>
      </c>
      <c r="U280" s="6" t="str">
        <f t="shared" si="72"/>
        <v/>
      </c>
      <c r="V280" s="11" t="str">
        <f>IF(A280="","",V279+(M280*'Alt Added Brkdn'!J280))</f>
        <v/>
      </c>
      <c r="W280" s="6" t="str">
        <f t="shared" si="73"/>
        <v/>
      </c>
      <c r="X280" s="11" t="str">
        <f>IF(A279="","",X279+(M280*'Alt Added Brkdn'!L280))</f>
        <v/>
      </c>
      <c r="Y280" s="6" t="str">
        <f t="shared" si="83"/>
        <v/>
      </c>
      <c r="Z280" s="11" t="str">
        <f>IF(A280="","",Z279+(M280*'Alt Added Brkdn'!L280))</f>
        <v/>
      </c>
      <c r="AA280" s="6" t="str">
        <f t="shared" si="74"/>
        <v/>
      </c>
      <c r="AB280" s="11" t="str">
        <f>IF(A280="","",AB279+(M280*'Alt Added Brkdn'!M280))</f>
        <v/>
      </c>
      <c r="AC280" s="6" t="str">
        <f t="shared" si="75"/>
        <v/>
      </c>
      <c r="AD280" s="11" t="str">
        <f>IF(A280="","",AD279+(M280*'Alt Added Brkdn'!N280))</f>
        <v/>
      </c>
      <c r="AE280" s="6" t="str">
        <f t="shared" si="76"/>
        <v/>
      </c>
      <c r="AF280" s="15" t="str">
        <f t="shared" si="77"/>
        <v/>
      </c>
    </row>
    <row r="281" spans="1:32" x14ac:dyDescent="0.3">
      <c r="A281" t="str">
        <f>'Emission Assumption Summary'!A281</f>
        <v/>
      </c>
      <c r="B281" s="4" t="str">
        <f>IF(A281="","",B280*(1+Assumptions!$B$9))</f>
        <v/>
      </c>
      <c r="C281" s="13" t="str">
        <f>IF(A281="","",C280*(1+Assumptions!$B$19))</f>
        <v/>
      </c>
      <c r="D281" s="11" t="str">
        <f t="shared" si="78"/>
        <v/>
      </c>
      <c r="E281" s="7" t="str">
        <f t="shared" si="68"/>
        <v/>
      </c>
      <c r="F281" s="6" t="str">
        <f t="shared" si="79"/>
        <v/>
      </c>
      <c r="G281" s="11" t="str">
        <f>IF(A281="","",G280*(1+Assumptions!$B$13))</f>
        <v/>
      </c>
      <c r="H281" s="6" t="str">
        <f t="shared" si="80"/>
        <v/>
      </c>
      <c r="I281" s="7" t="str">
        <f t="shared" si="69"/>
        <v/>
      </c>
      <c r="K281" s="5" t="str">
        <f>IF(A281="","",Assumptions!$B$15)</f>
        <v/>
      </c>
      <c r="L281" s="6" t="str">
        <f t="shared" si="70"/>
        <v/>
      </c>
      <c r="N281" s="7" t="str">
        <f>IF(A281="","",N280+(M281*'Alt Added Brkdn'!F281))</f>
        <v/>
      </c>
      <c r="O281" s="6" t="str">
        <f t="shared" si="82"/>
        <v/>
      </c>
      <c r="P281" s="7" t="str">
        <f>IF(A281="","",P280+(M281*'Alt Added Brkdn'!G281))</f>
        <v/>
      </c>
      <c r="Q281" s="6" t="str">
        <f t="shared" si="84"/>
        <v/>
      </c>
      <c r="R281" s="7" t="str">
        <f>IF(A281="","",R280+(M281*'Alt Added Brkdn'!H281))</f>
        <v/>
      </c>
      <c r="S281" s="6" t="str">
        <f t="shared" si="71"/>
        <v/>
      </c>
      <c r="T281" s="7" t="str">
        <f>IF(A281="","",T280+(M281*'Alt Added Brkdn'!I281))</f>
        <v/>
      </c>
      <c r="U281" s="6" t="str">
        <f t="shared" si="72"/>
        <v/>
      </c>
      <c r="V281" s="11" t="str">
        <f>IF(A281="","",V280+(M281*'Alt Added Brkdn'!J281))</f>
        <v/>
      </c>
      <c r="W281" s="6" t="str">
        <f t="shared" si="73"/>
        <v/>
      </c>
      <c r="X281" s="11" t="str">
        <f>IF(A280="","",X280+(M281*'Alt Added Brkdn'!L281))</f>
        <v/>
      </c>
      <c r="Y281" s="6" t="str">
        <f t="shared" si="83"/>
        <v/>
      </c>
      <c r="Z281" s="11" t="str">
        <f>IF(A281="","",Z280+(M281*'Alt Added Brkdn'!L281))</f>
        <v/>
      </c>
      <c r="AA281" s="6" t="str">
        <f t="shared" si="74"/>
        <v/>
      </c>
      <c r="AB281" s="11" t="str">
        <f>IF(A281="","",AB280+(M281*'Alt Added Brkdn'!M281))</f>
        <v/>
      </c>
      <c r="AC281" s="6" t="str">
        <f t="shared" si="75"/>
        <v/>
      </c>
      <c r="AD281" s="11" t="str">
        <f>IF(A281="","",AD280+(M281*'Alt Added Brkdn'!N281))</f>
        <v/>
      </c>
      <c r="AE281" s="6" t="str">
        <f t="shared" si="76"/>
        <v/>
      </c>
      <c r="AF281" s="15" t="str">
        <f t="shared" si="77"/>
        <v/>
      </c>
    </row>
    <row r="282" spans="1:32" x14ac:dyDescent="0.3">
      <c r="A282" t="str">
        <f>'Emission Assumption Summary'!A282</f>
        <v/>
      </c>
      <c r="B282" s="4" t="str">
        <f>IF(A282="","",B281*(1+Assumptions!$B$9))</f>
        <v/>
      </c>
      <c r="C282" s="13" t="str">
        <f>IF(A282="","",C281*(1+Assumptions!$B$19))</f>
        <v/>
      </c>
      <c r="D282" s="11" t="str">
        <f t="shared" si="78"/>
        <v/>
      </c>
      <c r="E282" s="7" t="str">
        <f t="shared" si="68"/>
        <v/>
      </c>
      <c r="F282" s="6" t="str">
        <f t="shared" si="79"/>
        <v/>
      </c>
      <c r="G282" s="11" t="str">
        <f>IF(A282="","",G281*(1+Assumptions!$B$13))</f>
        <v/>
      </c>
      <c r="H282" s="6" t="str">
        <f t="shared" si="80"/>
        <v/>
      </c>
      <c r="I282" s="7" t="str">
        <f t="shared" si="69"/>
        <v/>
      </c>
      <c r="K282" s="5" t="str">
        <f>IF(A282="","",Assumptions!$B$15)</f>
        <v/>
      </c>
      <c r="L282" s="6" t="str">
        <f t="shared" si="70"/>
        <v/>
      </c>
      <c r="N282" s="7" t="str">
        <f>IF(A282="","",N281+(M282*'Alt Added Brkdn'!F282))</f>
        <v/>
      </c>
      <c r="O282" s="6" t="str">
        <f t="shared" si="82"/>
        <v/>
      </c>
      <c r="P282" s="7" t="str">
        <f>IF(A282="","",P281+(M282*'Alt Added Brkdn'!G282))</f>
        <v/>
      </c>
      <c r="Q282" s="6" t="str">
        <f t="shared" si="84"/>
        <v/>
      </c>
      <c r="R282" s="7" t="str">
        <f>IF(A282="","",R281+(M282*'Alt Added Brkdn'!H282))</f>
        <v/>
      </c>
      <c r="S282" s="6" t="str">
        <f t="shared" si="71"/>
        <v/>
      </c>
      <c r="T282" s="7" t="str">
        <f>IF(A282="","",T281+(M282*'Alt Added Brkdn'!I282))</f>
        <v/>
      </c>
      <c r="U282" s="6" t="str">
        <f t="shared" si="72"/>
        <v/>
      </c>
      <c r="V282" s="11" t="str">
        <f>IF(A282="","",V281+(M282*'Alt Added Brkdn'!J282))</f>
        <v/>
      </c>
      <c r="W282" s="6" t="str">
        <f t="shared" si="73"/>
        <v/>
      </c>
      <c r="X282" s="11" t="str">
        <f>IF(A281="","",X281+(M282*'Alt Added Brkdn'!L282))</f>
        <v/>
      </c>
      <c r="Y282" s="6" t="str">
        <f t="shared" si="83"/>
        <v/>
      </c>
      <c r="Z282" s="11" t="str">
        <f>IF(A282="","",Z281+(M282*'Alt Added Brkdn'!L282))</f>
        <v/>
      </c>
      <c r="AA282" s="6" t="str">
        <f t="shared" si="74"/>
        <v/>
      </c>
      <c r="AB282" s="11" t="str">
        <f>IF(A282="","",AB281+(M282*'Alt Added Brkdn'!M282))</f>
        <v/>
      </c>
      <c r="AC282" s="6" t="str">
        <f t="shared" si="75"/>
        <v/>
      </c>
      <c r="AD282" s="11" t="str">
        <f>IF(A282="","",AD281+(M282*'Alt Added Brkdn'!N282))</f>
        <v/>
      </c>
      <c r="AE282" s="6" t="str">
        <f t="shared" si="76"/>
        <v/>
      </c>
      <c r="AF282" s="15" t="str">
        <f t="shared" si="77"/>
        <v/>
      </c>
    </row>
    <row r="283" spans="1:32" x14ac:dyDescent="0.3">
      <c r="A283" t="str">
        <f>'Emission Assumption Summary'!A283</f>
        <v/>
      </c>
      <c r="B283" s="4" t="str">
        <f>IF(A283="","",B282*(1+Assumptions!$B$9))</f>
        <v/>
      </c>
      <c r="C283" s="13" t="str">
        <f>IF(A283="","",C282*(1+Assumptions!$B$19))</f>
        <v/>
      </c>
      <c r="D283" s="11" t="str">
        <f t="shared" si="78"/>
        <v/>
      </c>
      <c r="E283" s="7" t="str">
        <f t="shared" si="68"/>
        <v/>
      </c>
      <c r="F283" s="6" t="str">
        <f t="shared" si="79"/>
        <v/>
      </c>
      <c r="G283" s="11" t="str">
        <f>IF(A283="","",G282*(1+Assumptions!$B$13))</f>
        <v/>
      </c>
      <c r="H283" s="6" t="str">
        <f t="shared" si="80"/>
        <v/>
      </c>
      <c r="I283" s="7" t="str">
        <f t="shared" si="69"/>
        <v/>
      </c>
      <c r="K283" s="5" t="str">
        <f>IF(A283="","",Assumptions!$B$15)</f>
        <v/>
      </c>
      <c r="L283" s="6" t="str">
        <f t="shared" si="70"/>
        <v/>
      </c>
      <c r="N283" s="7" t="str">
        <f>IF(A283="","",N282+(M283*'Alt Added Brkdn'!F283))</f>
        <v/>
      </c>
      <c r="O283" s="6" t="str">
        <f t="shared" si="82"/>
        <v/>
      </c>
      <c r="P283" s="7" t="str">
        <f>IF(A283="","",P282+(M283*'Alt Added Brkdn'!G283))</f>
        <v/>
      </c>
      <c r="Q283" s="6" t="str">
        <f t="shared" si="84"/>
        <v/>
      </c>
      <c r="R283" s="7" t="str">
        <f>IF(A283="","",R282+(M283*'Alt Added Brkdn'!H283))</f>
        <v/>
      </c>
      <c r="S283" s="6" t="str">
        <f t="shared" si="71"/>
        <v/>
      </c>
      <c r="T283" s="7" t="str">
        <f>IF(A283="","",T282+(M283*'Alt Added Brkdn'!I283))</f>
        <v/>
      </c>
      <c r="U283" s="6" t="str">
        <f t="shared" si="72"/>
        <v/>
      </c>
      <c r="V283" s="11" t="str">
        <f>IF(A283="","",V282+(M283*'Alt Added Brkdn'!J283))</f>
        <v/>
      </c>
      <c r="W283" s="6" t="str">
        <f t="shared" si="73"/>
        <v/>
      </c>
      <c r="X283" s="11" t="str">
        <f>IF(A282="","",X282+(M283*'Alt Added Brkdn'!L283))</f>
        <v/>
      </c>
      <c r="Y283" s="6" t="str">
        <f t="shared" si="83"/>
        <v/>
      </c>
      <c r="Z283" s="11" t="str">
        <f>IF(A283="","",Z282+(M283*'Alt Added Brkdn'!L283))</f>
        <v/>
      </c>
      <c r="AA283" s="6" t="str">
        <f t="shared" si="74"/>
        <v/>
      </c>
      <c r="AB283" s="11" t="str">
        <f>IF(A283="","",AB282+(M283*'Alt Added Brkdn'!M283))</f>
        <v/>
      </c>
      <c r="AC283" s="6" t="str">
        <f t="shared" si="75"/>
        <v/>
      </c>
      <c r="AD283" s="11" t="str">
        <f>IF(A283="","",AD282+(M283*'Alt Added Brkdn'!N283))</f>
        <v/>
      </c>
      <c r="AE283" s="6" t="str">
        <f t="shared" si="76"/>
        <v/>
      </c>
      <c r="AF283" s="15" t="str">
        <f t="shared" si="77"/>
        <v/>
      </c>
    </row>
    <row r="284" spans="1:32" x14ac:dyDescent="0.3">
      <c r="A284" t="str">
        <f>'Emission Assumption Summary'!A284</f>
        <v/>
      </c>
      <c r="B284" s="4" t="str">
        <f>IF(A284="","",B283*(1+Assumptions!$B$9))</f>
        <v/>
      </c>
      <c r="C284" s="13" t="str">
        <f>IF(A284="","",C283*(1+Assumptions!$B$19))</f>
        <v/>
      </c>
      <c r="D284" s="11" t="str">
        <f t="shared" si="78"/>
        <v/>
      </c>
      <c r="E284" s="7" t="str">
        <f t="shared" si="68"/>
        <v/>
      </c>
      <c r="F284" s="6" t="str">
        <f t="shared" si="79"/>
        <v/>
      </c>
      <c r="G284" s="11" t="str">
        <f>IF(A284="","",G283*(1+Assumptions!$B$13))</f>
        <v/>
      </c>
      <c r="H284" s="6" t="str">
        <f t="shared" si="80"/>
        <v/>
      </c>
      <c r="I284" s="7" t="str">
        <f t="shared" si="69"/>
        <v/>
      </c>
      <c r="K284" s="5" t="str">
        <f>IF(A284="","",Assumptions!$B$15)</f>
        <v/>
      </c>
      <c r="L284" s="6" t="str">
        <f t="shared" si="70"/>
        <v/>
      </c>
      <c r="N284" s="7" t="str">
        <f>IF(A284="","",N283+(M284*'Alt Added Brkdn'!F284))</f>
        <v/>
      </c>
      <c r="O284" s="6" t="str">
        <f t="shared" si="82"/>
        <v/>
      </c>
      <c r="P284" s="7" t="str">
        <f>IF(A284="","",P283+(M284*'Alt Added Brkdn'!G284))</f>
        <v/>
      </c>
      <c r="Q284" s="6" t="str">
        <f t="shared" si="84"/>
        <v/>
      </c>
      <c r="R284" s="7" t="str">
        <f>IF(A284="","",R283+(M284*'Alt Added Brkdn'!H284))</f>
        <v/>
      </c>
      <c r="S284" s="6" t="str">
        <f t="shared" si="71"/>
        <v/>
      </c>
      <c r="T284" s="7" t="str">
        <f>IF(A284="","",T283+(M284*'Alt Added Brkdn'!I284))</f>
        <v/>
      </c>
      <c r="U284" s="6" t="str">
        <f t="shared" si="72"/>
        <v/>
      </c>
      <c r="V284" s="11" t="str">
        <f>IF(A284="","",V283+(M284*'Alt Added Brkdn'!J284))</f>
        <v/>
      </c>
      <c r="W284" s="6" t="str">
        <f t="shared" si="73"/>
        <v/>
      </c>
      <c r="X284" s="11" t="str">
        <f>IF(A283="","",X283+(M284*'Alt Added Brkdn'!L284))</f>
        <v/>
      </c>
      <c r="Y284" s="6" t="str">
        <f t="shared" si="83"/>
        <v/>
      </c>
      <c r="Z284" s="11" t="str">
        <f>IF(A284="","",Z283+(M284*'Alt Added Brkdn'!L284))</f>
        <v/>
      </c>
      <c r="AA284" s="6" t="str">
        <f t="shared" si="74"/>
        <v/>
      </c>
      <c r="AB284" s="11" t="str">
        <f>IF(A284="","",AB283+(M284*'Alt Added Brkdn'!M284))</f>
        <v/>
      </c>
      <c r="AC284" s="6" t="str">
        <f t="shared" si="75"/>
        <v/>
      </c>
      <c r="AD284" s="11" t="str">
        <f>IF(A284="","",AD283+(M284*'Alt Added Brkdn'!N284))</f>
        <v/>
      </c>
      <c r="AE284" s="6" t="str">
        <f t="shared" si="76"/>
        <v/>
      </c>
      <c r="AF284" s="15" t="str">
        <f t="shared" si="77"/>
        <v/>
      </c>
    </row>
    <row r="285" spans="1:32" x14ac:dyDescent="0.3">
      <c r="A285" t="str">
        <f>'Emission Assumption Summary'!A285</f>
        <v/>
      </c>
      <c r="B285" s="4" t="str">
        <f>IF(A285="","",B284*(1+Assumptions!$B$9))</f>
        <v/>
      </c>
      <c r="C285" s="13" t="str">
        <f>IF(A285="","",C284*(1+Assumptions!$B$19))</f>
        <v/>
      </c>
      <c r="D285" s="11" t="str">
        <f t="shared" si="78"/>
        <v/>
      </c>
      <c r="E285" s="7" t="str">
        <f t="shared" si="68"/>
        <v/>
      </c>
      <c r="F285" s="6" t="str">
        <f t="shared" si="79"/>
        <v/>
      </c>
      <c r="G285" s="11" t="str">
        <f>IF(A285="","",G284*(1+Assumptions!$B$13))</f>
        <v/>
      </c>
      <c r="H285" s="6" t="str">
        <f t="shared" si="80"/>
        <v/>
      </c>
      <c r="I285" s="7" t="str">
        <f t="shared" si="69"/>
        <v/>
      </c>
      <c r="K285" s="5" t="str">
        <f>IF(A285="","",Assumptions!$B$15)</f>
        <v/>
      </c>
      <c r="L285" s="6" t="str">
        <f t="shared" si="70"/>
        <v/>
      </c>
      <c r="N285" s="7" t="str">
        <f>IF(A285="","",N284+(M285*'Alt Added Brkdn'!F285))</f>
        <v/>
      </c>
      <c r="O285" s="6" t="str">
        <f t="shared" si="82"/>
        <v/>
      </c>
      <c r="P285" s="7" t="str">
        <f>IF(A285="","",P284+(M285*'Alt Added Brkdn'!G285))</f>
        <v/>
      </c>
      <c r="Q285" s="6" t="str">
        <f t="shared" si="84"/>
        <v/>
      </c>
      <c r="R285" s="7" t="str">
        <f>IF(A285="","",R284+(M285*'Alt Added Brkdn'!H285))</f>
        <v/>
      </c>
      <c r="S285" s="6" t="str">
        <f t="shared" si="71"/>
        <v/>
      </c>
      <c r="T285" s="7" t="str">
        <f>IF(A285="","",T284+(M285*'Alt Added Brkdn'!I285))</f>
        <v/>
      </c>
      <c r="U285" s="6" t="str">
        <f t="shared" si="72"/>
        <v/>
      </c>
      <c r="V285" s="11" t="str">
        <f>IF(A285="","",V284+(M285*'Alt Added Brkdn'!J285))</f>
        <v/>
      </c>
      <c r="W285" s="6" t="str">
        <f t="shared" si="73"/>
        <v/>
      </c>
      <c r="X285" s="11" t="str">
        <f>IF(A284="","",X284+(M285*'Alt Added Brkdn'!L285))</f>
        <v/>
      </c>
      <c r="Y285" s="6" t="str">
        <f t="shared" si="83"/>
        <v/>
      </c>
      <c r="Z285" s="11" t="str">
        <f>IF(A285="","",Z284+(M285*'Alt Added Brkdn'!L285))</f>
        <v/>
      </c>
      <c r="AA285" s="6" t="str">
        <f t="shared" si="74"/>
        <v/>
      </c>
      <c r="AB285" s="11" t="str">
        <f>IF(A285="","",AB284+(M285*'Alt Added Brkdn'!M285))</f>
        <v/>
      </c>
      <c r="AC285" s="6" t="str">
        <f t="shared" si="75"/>
        <v/>
      </c>
      <c r="AD285" s="11" t="str">
        <f>IF(A285="","",AD284+(M285*'Alt Added Brkdn'!N285))</f>
        <v/>
      </c>
      <c r="AE285" s="6" t="str">
        <f t="shared" si="76"/>
        <v/>
      </c>
      <c r="AF285" s="15" t="str">
        <f t="shared" si="77"/>
        <v/>
      </c>
    </row>
    <row r="286" spans="1:32" x14ac:dyDescent="0.3">
      <c r="A286" t="str">
        <f>'Emission Assumption Summary'!A286</f>
        <v/>
      </c>
      <c r="B286" s="4" t="str">
        <f>IF(A286="","",B285*(1+Assumptions!$B$9))</f>
        <v/>
      </c>
      <c r="C286" s="13" t="str">
        <f>IF(A286="","",C285*(1+Assumptions!$B$19))</f>
        <v/>
      </c>
      <c r="D286" s="11" t="str">
        <f t="shared" si="78"/>
        <v/>
      </c>
      <c r="E286" s="7" t="str">
        <f t="shared" si="68"/>
        <v/>
      </c>
      <c r="F286" s="6" t="str">
        <f t="shared" si="79"/>
        <v/>
      </c>
      <c r="G286" s="11" t="str">
        <f>IF(A286="","",G285*(1+Assumptions!$B$13))</f>
        <v/>
      </c>
      <c r="H286" s="6" t="str">
        <f t="shared" si="80"/>
        <v/>
      </c>
      <c r="I286" s="7" t="str">
        <f t="shared" si="69"/>
        <v/>
      </c>
      <c r="K286" s="5" t="str">
        <f>IF(A286="","",Assumptions!$B$15)</f>
        <v/>
      </c>
      <c r="L286" s="6" t="str">
        <f t="shared" si="70"/>
        <v/>
      </c>
      <c r="N286" s="7" t="str">
        <f>IF(A286="","",N285+(M286*'Alt Added Brkdn'!F286))</f>
        <v/>
      </c>
      <c r="O286" s="6" t="str">
        <f t="shared" si="82"/>
        <v/>
      </c>
      <c r="P286" s="7" t="str">
        <f>IF(A286="","",P285+(M286*'Alt Added Brkdn'!G286))</f>
        <v/>
      </c>
      <c r="Q286" s="6" t="str">
        <f t="shared" si="84"/>
        <v/>
      </c>
      <c r="R286" s="7" t="str">
        <f>IF(A286="","",R285+(M286*'Alt Added Brkdn'!H286))</f>
        <v/>
      </c>
      <c r="S286" s="6" t="str">
        <f t="shared" si="71"/>
        <v/>
      </c>
      <c r="T286" s="7" t="str">
        <f>IF(A286="","",T285+(M286*'Alt Added Brkdn'!I286))</f>
        <v/>
      </c>
      <c r="U286" s="6" t="str">
        <f t="shared" si="72"/>
        <v/>
      </c>
      <c r="V286" s="11" t="str">
        <f>IF(A286="","",V285+(M286*'Alt Added Brkdn'!J286))</f>
        <v/>
      </c>
      <c r="W286" s="6" t="str">
        <f t="shared" si="73"/>
        <v/>
      </c>
      <c r="X286" s="11" t="str">
        <f>IF(A285="","",X285+(M286*'Alt Added Brkdn'!L286))</f>
        <v/>
      </c>
      <c r="Y286" s="6" t="str">
        <f t="shared" si="83"/>
        <v/>
      </c>
      <c r="Z286" s="11" t="str">
        <f>IF(A286="","",Z285+(M286*'Alt Added Brkdn'!L286))</f>
        <v/>
      </c>
      <c r="AA286" s="6" t="str">
        <f t="shared" si="74"/>
        <v/>
      </c>
      <c r="AB286" s="11" t="str">
        <f>IF(A286="","",AB285+(M286*'Alt Added Brkdn'!M286))</f>
        <v/>
      </c>
      <c r="AC286" s="6" t="str">
        <f t="shared" si="75"/>
        <v/>
      </c>
      <c r="AD286" s="11" t="str">
        <f>IF(A286="","",AD285+(M286*'Alt Added Brkdn'!N286))</f>
        <v/>
      </c>
      <c r="AE286" s="6" t="str">
        <f t="shared" si="76"/>
        <v/>
      </c>
      <c r="AF286" s="15" t="str">
        <f t="shared" si="77"/>
        <v/>
      </c>
    </row>
    <row r="287" spans="1:32" x14ac:dyDescent="0.3">
      <c r="A287" t="str">
        <f>'Emission Assumption Summary'!A287</f>
        <v/>
      </c>
      <c r="B287" s="4" t="str">
        <f>IF(A287="","",B286*(1+Assumptions!$B$9))</f>
        <v/>
      </c>
      <c r="C287" s="13" t="str">
        <f>IF(A287="","",C286*(1+Assumptions!$B$19))</f>
        <v/>
      </c>
      <c r="D287" s="11" t="str">
        <f t="shared" si="78"/>
        <v/>
      </c>
      <c r="E287" s="7" t="str">
        <f t="shared" si="68"/>
        <v/>
      </c>
      <c r="F287" s="6" t="str">
        <f t="shared" si="79"/>
        <v/>
      </c>
      <c r="G287" s="11" t="str">
        <f>IF(A287="","",G286*(1+Assumptions!$B$13))</f>
        <v/>
      </c>
      <c r="H287" s="6" t="str">
        <f t="shared" si="80"/>
        <v/>
      </c>
      <c r="I287" s="7" t="str">
        <f t="shared" si="69"/>
        <v/>
      </c>
      <c r="K287" s="5" t="str">
        <f>IF(A287="","",Assumptions!$B$15)</f>
        <v/>
      </c>
      <c r="L287" s="6" t="str">
        <f t="shared" si="70"/>
        <v/>
      </c>
      <c r="N287" s="7" t="str">
        <f>IF(A287="","",N286+(M287*'Alt Added Brkdn'!F287))</f>
        <v/>
      </c>
      <c r="O287" s="6" t="str">
        <f t="shared" si="82"/>
        <v/>
      </c>
      <c r="P287" s="7" t="str">
        <f>IF(A287="","",P286+(M287*'Alt Added Brkdn'!G287))</f>
        <v/>
      </c>
      <c r="Q287" s="6" t="str">
        <f t="shared" si="84"/>
        <v/>
      </c>
      <c r="R287" s="7" t="str">
        <f>IF(A287="","",R286+(M287*'Alt Added Brkdn'!H287))</f>
        <v/>
      </c>
      <c r="S287" s="6" t="str">
        <f t="shared" si="71"/>
        <v/>
      </c>
      <c r="T287" s="7" t="str">
        <f>IF(A287="","",T286+(M287*'Alt Added Brkdn'!I287))</f>
        <v/>
      </c>
      <c r="U287" s="6" t="str">
        <f t="shared" si="72"/>
        <v/>
      </c>
      <c r="V287" s="11" t="str">
        <f>IF(A287="","",V286+(M287*'Alt Added Brkdn'!J287))</f>
        <v/>
      </c>
      <c r="W287" s="6" t="str">
        <f t="shared" si="73"/>
        <v/>
      </c>
      <c r="X287" s="11" t="str">
        <f>IF(A286="","",X286+(M287*'Alt Added Brkdn'!L287))</f>
        <v/>
      </c>
      <c r="Y287" s="6" t="str">
        <f t="shared" si="83"/>
        <v/>
      </c>
      <c r="Z287" s="11" t="str">
        <f>IF(A287="","",Z286+(M287*'Alt Added Brkdn'!L287))</f>
        <v/>
      </c>
      <c r="AA287" s="6" t="str">
        <f t="shared" si="74"/>
        <v/>
      </c>
      <c r="AB287" s="11" t="str">
        <f>IF(A287="","",AB286+(M287*'Alt Added Brkdn'!M287))</f>
        <v/>
      </c>
      <c r="AC287" s="6" t="str">
        <f t="shared" si="75"/>
        <v/>
      </c>
      <c r="AD287" s="11" t="str">
        <f>IF(A287="","",AD286+(M287*'Alt Added Brkdn'!N287))</f>
        <v/>
      </c>
      <c r="AE287" s="6" t="str">
        <f t="shared" si="76"/>
        <v/>
      </c>
      <c r="AF287" s="15" t="str">
        <f t="shared" si="77"/>
        <v/>
      </c>
    </row>
    <row r="288" spans="1:32" x14ac:dyDescent="0.3">
      <c r="A288" t="str">
        <f>'Emission Assumption Summary'!A288</f>
        <v/>
      </c>
      <c r="B288" s="4" t="str">
        <f>IF(A288="","",B287*(1+Assumptions!$B$9))</f>
        <v/>
      </c>
      <c r="C288" s="13" t="str">
        <f>IF(A288="","",C287*(1+Assumptions!$B$19))</f>
        <v/>
      </c>
      <c r="D288" s="11" t="str">
        <f t="shared" si="78"/>
        <v/>
      </c>
      <c r="E288" s="7" t="str">
        <f t="shared" si="68"/>
        <v/>
      </c>
      <c r="F288" s="6" t="str">
        <f t="shared" si="79"/>
        <v/>
      </c>
      <c r="G288" s="11" t="str">
        <f>IF(A288="","",G287*(1+Assumptions!$B$13))</f>
        <v/>
      </c>
      <c r="H288" s="6" t="str">
        <f t="shared" si="80"/>
        <v/>
      </c>
      <c r="I288" s="7" t="str">
        <f t="shared" si="69"/>
        <v/>
      </c>
      <c r="K288" s="5" t="str">
        <f>IF(A288="","",Assumptions!$B$15)</f>
        <v/>
      </c>
      <c r="L288" s="6" t="str">
        <f t="shared" si="70"/>
        <v/>
      </c>
      <c r="N288" s="7" t="str">
        <f>IF(A288="","",N287+(M288*'Alt Added Brkdn'!F288))</f>
        <v/>
      </c>
      <c r="O288" s="6" t="str">
        <f t="shared" si="82"/>
        <v/>
      </c>
      <c r="P288" s="7" t="str">
        <f>IF(A288="","",P287+(M288*'Alt Added Brkdn'!G288))</f>
        <v/>
      </c>
      <c r="Q288" s="6" t="str">
        <f t="shared" si="84"/>
        <v/>
      </c>
      <c r="R288" s="7" t="str">
        <f>IF(A288="","",R287+(M288*'Alt Added Brkdn'!H288))</f>
        <v/>
      </c>
      <c r="S288" s="6" t="str">
        <f t="shared" si="71"/>
        <v/>
      </c>
      <c r="T288" s="7" t="str">
        <f>IF(A288="","",T287+(M288*'Alt Added Brkdn'!I288))</f>
        <v/>
      </c>
      <c r="U288" s="6" t="str">
        <f t="shared" si="72"/>
        <v/>
      </c>
      <c r="V288" s="11" t="str">
        <f>IF(A288="","",V287+(M288*'Alt Added Brkdn'!J288))</f>
        <v/>
      </c>
      <c r="W288" s="6" t="str">
        <f t="shared" si="73"/>
        <v/>
      </c>
      <c r="X288" s="11" t="str">
        <f>IF(A287="","",X287+(M288*'Alt Added Brkdn'!L288))</f>
        <v/>
      </c>
      <c r="Y288" s="6" t="str">
        <f t="shared" si="83"/>
        <v/>
      </c>
      <c r="Z288" s="11" t="str">
        <f>IF(A288="","",Z287+(M288*'Alt Added Brkdn'!L288))</f>
        <v/>
      </c>
      <c r="AA288" s="6" t="str">
        <f t="shared" si="74"/>
        <v/>
      </c>
      <c r="AB288" s="11" t="str">
        <f>IF(A288="","",AB287+(M288*'Alt Added Brkdn'!M288))</f>
        <v/>
      </c>
      <c r="AC288" s="6" t="str">
        <f t="shared" si="75"/>
        <v/>
      </c>
      <c r="AD288" s="11" t="str">
        <f>IF(A288="","",AD287+(M288*'Alt Added Brkdn'!N288))</f>
        <v/>
      </c>
      <c r="AE288" s="6" t="str">
        <f t="shared" si="76"/>
        <v/>
      </c>
      <c r="AF288" s="15" t="str">
        <f t="shared" si="77"/>
        <v/>
      </c>
    </row>
    <row r="289" spans="1:32" x14ac:dyDescent="0.3">
      <c r="A289" t="str">
        <f>'Emission Assumption Summary'!A289</f>
        <v/>
      </c>
      <c r="B289" s="4" t="str">
        <f>IF(A289="","",B288*(1+Assumptions!$B$9))</f>
        <v/>
      </c>
      <c r="C289" s="13" t="str">
        <f>IF(A289="","",C288*(1+Assumptions!$B$19))</f>
        <v/>
      </c>
      <c r="D289" s="11" t="str">
        <f t="shared" si="78"/>
        <v/>
      </c>
      <c r="E289" s="7" t="str">
        <f t="shared" si="68"/>
        <v/>
      </c>
      <c r="F289" s="6" t="str">
        <f t="shared" si="79"/>
        <v/>
      </c>
      <c r="G289" s="11" t="str">
        <f>IF(A289="","",G288*(1+Assumptions!$B$13))</f>
        <v/>
      </c>
      <c r="H289" s="6" t="str">
        <f t="shared" si="80"/>
        <v/>
      </c>
      <c r="I289" s="7" t="str">
        <f t="shared" si="69"/>
        <v/>
      </c>
      <c r="K289" s="5" t="str">
        <f>IF(A289="","",Assumptions!$B$15)</f>
        <v/>
      </c>
      <c r="L289" s="6" t="str">
        <f t="shared" si="70"/>
        <v/>
      </c>
      <c r="N289" s="7" t="str">
        <f>IF(A289="","",N288+(M289*'Alt Added Brkdn'!F289))</f>
        <v/>
      </c>
      <c r="O289" s="6" t="str">
        <f t="shared" si="82"/>
        <v/>
      </c>
      <c r="P289" s="7" t="str">
        <f>IF(A289="","",P288+(M289*'Alt Added Brkdn'!G289))</f>
        <v/>
      </c>
      <c r="Q289" s="6" t="str">
        <f t="shared" si="84"/>
        <v/>
      </c>
      <c r="R289" s="7" t="str">
        <f>IF(A289="","",R288+(M289*'Alt Added Brkdn'!H289))</f>
        <v/>
      </c>
      <c r="S289" s="6" t="str">
        <f t="shared" si="71"/>
        <v/>
      </c>
      <c r="T289" s="7" t="str">
        <f>IF(A289="","",T288+(M289*'Alt Added Brkdn'!I289))</f>
        <v/>
      </c>
      <c r="U289" s="6" t="str">
        <f t="shared" si="72"/>
        <v/>
      </c>
      <c r="V289" s="11" t="str">
        <f>IF(A289="","",V288+(M289*'Alt Added Brkdn'!J289))</f>
        <v/>
      </c>
      <c r="W289" s="6" t="str">
        <f t="shared" si="73"/>
        <v/>
      </c>
      <c r="X289" s="11" t="str">
        <f>IF(A288="","",X288+(M289*'Alt Added Brkdn'!L289))</f>
        <v/>
      </c>
      <c r="Y289" s="6" t="str">
        <f t="shared" si="83"/>
        <v/>
      </c>
      <c r="Z289" s="11" t="str">
        <f>IF(A289="","",Z288+(M289*'Alt Added Brkdn'!L289))</f>
        <v/>
      </c>
      <c r="AA289" s="6" t="str">
        <f t="shared" si="74"/>
        <v/>
      </c>
      <c r="AB289" s="11" t="str">
        <f>IF(A289="","",AB288+(M289*'Alt Added Brkdn'!M289))</f>
        <v/>
      </c>
      <c r="AC289" s="6" t="str">
        <f t="shared" si="75"/>
        <v/>
      </c>
      <c r="AD289" s="11" t="str">
        <f>IF(A289="","",AD288+(M289*'Alt Added Brkdn'!N289))</f>
        <v/>
      </c>
      <c r="AE289" s="6" t="str">
        <f t="shared" si="76"/>
        <v/>
      </c>
      <c r="AF289" s="15" t="str">
        <f t="shared" si="77"/>
        <v/>
      </c>
    </row>
    <row r="290" spans="1:32" x14ac:dyDescent="0.3">
      <c r="A290" t="str">
        <f>'Emission Assumption Summary'!A290</f>
        <v/>
      </c>
      <c r="B290" s="4" t="str">
        <f>IF(A290="","",B289*(1+Assumptions!$B$9))</f>
        <v/>
      </c>
      <c r="C290" s="13" t="str">
        <f>IF(A290="","",C289*(1+Assumptions!$B$19))</f>
        <v/>
      </c>
      <c r="D290" s="11" t="str">
        <f t="shared" si="78"/>
        <v/>
      </c>
      <c r="E290" s="7" t="str">
        <f t="shared" si="68"/>
        <v/>
      </c>
      <c r="F290" s="6" t="str">
        <f t="shared" si="79"/>
        <v/>
      </c>
      <c r="G290" s="11" t="str">
        <f>IF(A290="","",G289*(1+Assumptions!$B$13))</f>
        <v/>
      </c>
      <c r="H290" s="6" t="str">
        <f t="shared" si="80"/>
        <v/>
      </c>
      <c r="I290" s="7" t="str">
        <f t="shared" si="69"/>
        <v/>
      </c>
      <c r="K290" s="5" t="str">
        <f>IF(A290="","",Assumptions!$B$15)</f>
        <v/>
      </c>
      <c r="L290" s="6" t="str">
        <f t="shared" si="70"/>
        <v/>
      </c>
      <c r="N290" s="7" t="str">
        <f>IF(A290="","",N289+(M290*'Alt Added Brkdn'!F290))</f>
        <v/>
      </c>
      <c r="O290" s="6" t="str">
        <f t="shared" si="82"/>
        <v/>
      </c>
      <c r="P290" s="7" t="str">
        <f>IF(A290="","",P289+(M290*'Alt Added Brkdn'!G290))</f>
        <v/>
      </c>
      <c r="Q290" s="6" t="str">
        <f t="shared" si="84"/>
        <v/>
      </c>
      <c r="R290" s="7" t="str">
        <f>IF(A290="","",R289+(M290*'Alt Added Brkdn'!H290))</f>
        <v/>
      </c>
      <c r="S290" s="6" t="str">
        <f t="shared" si="71"/>
        <v/>
      </c>
      <c r="T290" s="7" t="str">
        <f>IF(A290="","",T289+(M290*'Alt Added Brkdn'!I290))</f>
        <v/>
      </c>
      <c r="U290" s="6" t="str">
        <f t="shared" si="72"/>
        <v/>
      </c>
      <c r="V290" s="11" t="str">
        <f>IF(A290="","",V289+(M290*'Alt Added Brkdn'!J290))</f>
        <v/>
      </c>
      <c r="W290" s="6" t="str">
        <f t="shared" si="73"/>
        <v/>
      </c>
      <c r="X290" s="11" t="str">
        <f>IF(A289="","",X289+(M290*'Alt Added Brkdn'!L290))</f>
        <v/>
      </c>
      <c r="Y290" s="6" t="str">
        <f t="shared" si="83"/>
        <v/>
      </c>
      <c r="Z290" s="11" t="str">
        <f>IF(A290="","",Z289+(M290*'Alt Added Brkdn'!L290))</f>
        <v/>
      </c>
      <c r="AA290" s="6" t="str">
        <f t="shared" si="74"/>
        <v/>
      </c>
      <c r="AB290" s="11" t="str">
        <f>IF(A290="","",AB289+(M290*'Alt Added Brkdn'!M290))</f>
        <v/>
      </c>
      <c r="AC290" s="6" t="str">
        <f t="shared" si="75"/>
        <v/>
      </c>
      <c r="AD290" s="11" t="str">
        <f>IF(A290="","",AD289+(M290*'Alt Added Brkdn'!N290))</f>
        <v/>
      </c>
      <c r="AE290" s="6" t="str">
        <f t="shared" si="76"/>
        <v/>
      </c>
      <c r="AF290" s="15" t="str">
        <f t="shared" si="77"/>
        <v/>
      </c>
    </row>
    <row r="291" spans="1:32" x14ac:dyDescent="0.3">
      <c r="A291" t="str">
        <f>'Emission Assumption Summary'!A291</f>
        <v/>
      </c>
      <c r="B291" s="4" t="str">
        <f>IF(A291="","",B290*(1+Assumptions!$B$9))</f>
        <v/>
      </c>
      <c r="C291" s="13" t="str">
        <f>IF(A291="","",C290*(1+Assumptions!$B$19))</f>
        <v/>
      </c>
      <c r="D291" s="11" t="str">
        <f t="shared" si="78"/>
        <v/>
      </c>
      <c r="E291" s="7" t="str">
        <f t="shared" si="68"/>
        <v/>
      </c>
      <c r="F291" s="6" t="str">
        <f t="shared" si="79"/>
        <v/>
      </c>
      <c r="G291" s="11" t="str">
        <f>IF(A291="","",G290*(1+Assumptions!$B$13))</f>
        <v/>
      </c>
      <c r="H291" s="6" t="str">
        <f t="shared" si="80"/>
        <v/>
      </c>
      <c r="I291" s="7" t="str">
        <f t="shared" si="69"/>
        <v/>
      </c>
      <c r="K291" s="5" t="str">
        <f>IF(A291="","",Assumptions!$B$15)</f>
        <v/>
      </c>
      <c r="L291" s="6" t="str">
        <f t="shared" si="70"/>
        <v/>
      </c>
      <c r="N291" s="7" t="str">
        <f>IF(A291="","",N290+(M291*'Alt Added Brkdn'!F291))</f>
        <v/>
      </c>
      <c r="O291" s="6" t="str">
        <f t="shared" si="82"/>
        <v/>
      </c>
      <c r="P291" s="7" t="str">
        <f>IF(A291="","",P290+(M291*'Alt Added Brkdn'!G291))</f>
        <v/>
      </c>
      <c r="Q291" s="6" t="str">
        <f t="shared" si="84"/>
        <v/>
      </c>
      <c r="R291" s="7" t="str">
        <f>IF(A291="","",R290+(M291*'Alt Added Brkdn'!H291))</f>
        <v/>
      </c>
      <c r="S291" s="6" t="str">
        <f t="shared" si="71"/>
        <v/>
      </c>
      <c r="T291" s="7" t="str">
        <f>IF(A291="","",T290+(M291*'Alt Added Brkdn'!I291))</f>
        <v/>
      </c>
      <c r="U291" s="6" t="str">
        <f t="shared" si="72"/>
        <v/>
      </c>
      <c r="V291" s="11" t="str">
        <f>IF(A291="","",V290+(M291*'Alt Added Brkdn'!J291))</f>
        <v/>
      </c>
      <c r="W291" s="6" t="str">
        <f t="shared" si="73"/>
        <v/>
      </c>
      <c r="X291" s="11" t="str">
        <f>IF(A290="","",X290+(M291*'Alt Added Brkdn'!L291))</f>
        <v/>
      </c>
      <c r="Y291" s="6" t="str">
        <f t="shared" si="83"/>
        <v/>
      </c>
      <c r="Z291" s="11" t="str">
        <f>IF(A291="","",Z290+(M291*'Alt Added Brkdn'!L291))</f>
        <v/>
      </c>
      <c r="AA291" s="6" t="str">
        <f t="shared" si="74"/>
        <v/>
      </c>
      <c r="AB291" s="11" t="str">
        <f>IF(A291="","",AB290+(M291*'Alt Added Brkdn'!M291))</f>
        <v/>
      </c>
      <c r="AC291" s="6" t="str">
        <f t="shared" si="75"/>
        <v/>
      </c>
      <c r="AD291" s="11" t="str">
        <f>IF(A291="","",AD290+(M291*'Alt Added Brkdn'!N291))</f>
        <v/>
      </c>
      <c r="AE291" s="6" t="str">
        <f t="shared" si="76"/>
        <v/>
      </c>
      <c r="AF291" s="15" t="str">
        <f t="shared" si="77"/>
        <v/>
      </c>
    </row>
    <row r="292" spans="1:32" x14ac:dyDescent="0.3">
      <c r="A292" t="str">
        <f>'Emission Assumption Summary'!A292</f>
        <v/>
      </c>
      <c r="B292" s="4" t="str">
        <f>IF(A292="","",B291*(1+Assumptions!$B$9))</f>
        <v/>
      </c>
      <c r="C292" s="13" t="str">
        <f>IF(A292="","",C291*(1+Assumptions!$B$19))</f>
        <v/>
      </c>
      <c r="D292" s="11" t="str">
        <f t="shared" si="78"/>
        <v/>
      </c>
      <c r="E292" s="7" t="str">
        <f t="shared" si="68"/>
        <v/>
      </c>
      <c r="F292" s="6" t="str">
        <f t="shared" si="79"/>
        <v/>
      </c>
      <c r="G292" s="11" t="str">
        <f>IF(A292="","",G291*(1+Assumptions!$B$13))</f>
        <v/>
      </c>
      <c r="H292" s="6" t="str">
        <f t="shared" si="80"/>
        <v/>
      </c>
      <c r="I292" s="7" t="str">
        <f t="shared" si="69"/>
        <v/>
      </c>
      <c r="K292" s="5" t="str">
        <f>IF(A292="","",Assumptions!$B$15)</f>
        <v/>
      </c>
      <c r="N292" s="7" t="str">
        <f>IF(A292="","",N291+(M292*'Alt Added Brkdn'!F292))</f>
        <v/>
      </c>
      <c r="O292" s="6" t="str">
        <f t="shared" si="82"/>
        <v/>
      </c>
      <c r="P292" s="7" t="str">
        <f>IF(A292="","",P291+(M292*'Alt Added Brkdn'!G292))</f>
        <v/>
      </c>
      <c r="Q292" s="6" t="str">
        <f t="shared" si="84"/>
        <v/>
      </c>
      <c r="R292" s="7" t="str">
        <f>IF(A292="","",R291+(M292*'Alt Added Brkdn'!H292))</f>
        <v/>
      </c>
      <c r="S292" s="6" t="str">
        <f t="shared" si="71"/>
        <v/>
      </c>
      <c r="T292" s="7" t="str">
        <f>IF(A292="","",T291+(M292*'Alt Added Brkdn'!I292))</f>
        <v/>
      </c>
      <c r="U292" s="6" t="str">
        <f t="shared" si="72"/>
        <v/>
      </c>
      <c r="V292" s="11" t="str">
        <f>IF(A292="","",V291+(M292*'Alt Added Brkdn'!J292))</f>
        <v/>
      </c>
      <c r="W292" s="6" t="str">
        <f t="shared" si="73"/>
        <v/>
      </c>
      <c r="X292" s="11" t="str">
        <f>IF(A291="","",X291+(M292*'Alt Added Brkdn'!L292))</f>
        <v/>
      </c>
      <c r="Y292" s="6" t="str">
        <f t="shared" si="83"/>
        <v/>
      </c>
      <c r="Z292" s="11" t="str">
        <f>IF(A292="","",Z291+(M292*'Alt Added Brkdn'!L292))</f>
        <v/>
      </c>
      <c r="AA292" s="6" t="str">
        <f t="shared" si="74"/>
        <v/>
      </c>
      <c r="AB292" s="11" t="str">
        <f>IF(A292="","",AB291+(M292*'Alt Added Brkdn'!M292))</f>
        <v/>
      </c>
      <c r="AC292" s="6" t="str">
        <f t="shared" si="75"/>
        <v/>
      </c>
      <c r="AD292" s="11" t="str">
        <f>IF(A292="","",AD291+(M292*'Alt Added Brkdn'!N292))</f>
        <v/>
      </c>
      <c r="AE292" s="6" t="str">
        <f t="shared" si="76"/>
        <v/>
      </c>
      <c r="AF292" s="15" t="str">
        <f t="shared" si="77"/>
        <v/>
      </c>
    </row>
    <row r="293" spans="1:32" x14ac:dyDescent="0.3">
      <c r="A293" t="str">
        <f>'Emission Assumption Summary'!A293</f>
        <v/>
      </c>
      <c r="B293" s="4" t="str">
        <f>IF(A293="","",B292*(1+Assumptions!$B$9))</f>
        <v/>
      </c>
      <c r="C293" s="13" t="str">
        <f>IF(A293="","",C292*(1+Assumptions!$B$19))</f>
        <v/>
      </c>
      <c r="D293" s="11" t="str">
        <f t="shared" si="78"/>
        <v/>
      </c>
      <c r="E293" s="7" t="str">
        <f t="shared" si="68"/>
        <v/>
      </c>
      <c r="F293" s="6" t="str">
        <f t="shared" si="79"/>
        <v/>
      </c>
      <c r="G293" s="11" t="str">
        <f>IF(A293="","",G292*(1+Assumptions!$B$13))</f>
        <v/>
      </c>
      <c r="H293" s="6" t="str">
        <f t="shared" si="80"/>
        <v/>
      </c>
      <c r="I293" s="7" t="str">
        <f t="shared" si="69"/>
        <v/>
      </c>
      <c r="K293" s="5" t="str">
        <f>IF(A293="","",Assumptions!$B$15)</f>
        <v/>
      </c>
      <c r="N293" s="7" t="str">
        <f>IF(A293="","",N292+(M293*'Alt Added Brkdn'!F293))</f>
        <v/>
      </c>
      <c r="O293" s="6" t="str">
        <f t="shared" si="82"/>
        <v/>
      </c>
      <c r="P293" s="7" t="str">
        <f>IF(A293="","",P292+(M293*'Alt Added Brkdn'!G293))</f>
        <v/>
      </c>
      <c r="Q293" s="6" t="str">
        <f t="shared" si="84"/>
        <v/>
      </c>
      <c r="R293" s="7" t="str">
        <f>IF(A293="","",R292+(M293*'Alt Added Brkdn'!H293))</f>
        <v/>
      </c>
      <c r="S293" s="6" t="str">
        <f t="shared" si="71"/>
        <v/>
      </c>
      <c r="T293" s="7" t="str">
        <f>IF(A293="","",T292+(M293*'Alt Added Brkdn'!I293))</f>
        <v/>
      </c>
      <c r="U293" s="6" t="str">
        <f t="shared" si="72"/>
        <v/>
      </c>
      <c r="V293" s="11" t="str">
        <f>IF(A293="","",V292+(M293*'Alt Added Brkdn'!J293))</f>
        <v/>
      </c>
      <c r="W293" s="6" t="str">
        <f t="shared" si="73"/>
        <v/>
      </c>
      <c r="X293" s="11" t="str">
        <f>IF(A292="","",X292+(M293*'Alt Added Brkdn'!L293))</f>
        <v/>
      </c>
      <c r="Y293" s="6" t="str">
        <f t="shared" si="83"/>
        <v/>
      </c>
      <c r="Z293" s="11" t="str">
        <f>IF(A293="","",Z292+(M293*'Alt Added Brkdn'!L293))</f>
        <v/>
      </c>
      <c r="AA293" s="6" t="str">
        <f t="shared" si="74"/>
        <v/>
      </c>
      <c r="AB293" s="11" t="str">
        <f>IF(A293="","",AB292+(M293*'Alt Added Brkdn'!M293))</f>
        <v/>
      </c>
      <c r="AC293" s="6" t="str">
        <f t="shared" si="75"/>
        <v/>
      </c>
      <c r="AD293" s="11" t="str">
        <f>IF(A293="","",AD292+(M293*'Alt Added Brkdn'!N293))</f>
        <v/>
      </c>
      <c r="AE293" s="6" t="str">
        <f t="shared" si="76"/>
        <v/>
      </c>
      <c r="AF293" s="15" t="str">
        <f t="shared" si="77"/>
        <v/>
      </c>
    </row>
    <row r="294" spans="1:32" x14ac:dyDescent="0.3">
      <c r="A294" t="str">
        <f>'Emission Assumption Summary'!A294</f>
        <v/>
      </c>
      <c r="B294" s="4" t="str">
        <f>IF(A294="","",B293*(1+Assumptions!$B$9))</f>
        <v/>
      </c>
      <c r="C294" s="13" t="str">
        <f>IF(A294="","",C293*(1+Assumptions!$B$19))</f>
        <v/>
      </c>
      <c r="D294" s="11" t="str">
        <f t="shared" si="78"/>
        <v/>
      </c>
      <c r="E294" s="7" t="str">
        <f t="shared" si="68"/>
        <v/>
      </c>
      <c r="F294" s="6" t="str">
        <f t="shared" si="79"/>
        <v/>
      </c>
      <c r="G294" s="11" t="str">
        <f>IF(A294="","",G293*(1+Assumptions!$B$13))</f>
        <v/>
      </c>
      <c r="H294" s="6" t="str">
        <f t="shared" si="80"/>
        <v/>
      </c>
      <c r="I294" s="7" t="str">
        <f t="shared" si="69"/>
        <v/>
      </c>
      <c r="K294" s="5" t="str">
        <f>IF(A294="","",Assumptions!$B$15)</f>
        <v/>
      </c>
      <c r="N294" s="7" t="str">
        <f>IF(A294="","",N293+(M294*'Alt Added Brkdn'!F294))</f>
        <v/>
      </c>
      <c r="O294" s="6" t="str">
        <f t="shared" si="82"/>
        <v/>
      </c>
      <c r="P294" s="7" t="str">
        <f>IF(A294="","",P293+(M294*'Alt Added Brkdn'!G294))</f>
        <v/>
      </c>
      <c r="Q294" s="6" t="str">
        <f t="shared" si="84"/>
        <v/>
      </c>
      <c r="R294" s="7" t="str">
        <f>IF(A294="","",R293+(M294*'Alt Added Brkdn'!H294))</f>
        <v/>
      </c>
      <c r="S294" s="6" t="str">
        <f t="shared" si="71"/>
        <v/>
      </c>
      <c r="T294" s="7" t="str">
        <f>IF(A294="","",T293+(M294*'Alt Added Brkdn'!I294))</f>
        <v/>
      </c>
      <c r="U294" s="6" t="str">
        <f t="shared" si="72"/>
        <v/>
      </c>
      <c r="V294" s="11" t="str">
        <f>IF(A294="","",V293+(M294*'Alt Added Brkdn'!J294))</f>
        <v/>
      </c>
      <c r="W294" s="6" t="str">
        <f t="shared" si="73"/>
        <v/>
      </c>
      <c r="X294" s="11" t="str">
        <f>IF(A293="","",X293+(M294*'Alt Added Brkdn'!L294))</f>
        <v/>
      </c>
      <c r="Y294" s="6" t="str">
        <f t="shared" si="83"/>
        <v/>
      </c>
      <c r="Z294" s="11" t="str">
        <f>IF(A294="","",Z293+(M294*'Alt Added Brkdn'!L294))</f>
        <v/>
      </c>
      <c r="AA294" s="6" t="str">
        <f t="shared" si="74"/>
        <v/>
      </c>
      <c r="AB294" s="11" t="str">
        <f>IF(A294="","",AB293+(M294*'Alt Added Brkdn'!M294))</f>
        <v/>
      </c>
      <c r="AC294" s="6" t="str">
        <f t="shared" si="75"/>
        <v/>
      </c>
      <c r="AD294" s="11" t="str">
        <f>IF(A294="","",AD293+(M294*'Alt Added Brkdn'!N294))</f>
        <v/>
      </c>
      <c r="AE294" s="6" t="str">
        <f t="shared" si="76"/>
        <v/>
      </c>
      <c r="AF294" s="15" t="str">
        <f t="shared" si="77"/>
        <v/>
      </c>
    </row>
    <row r="295" spans="1:32" x14ac:dyDescent="0.3">
      <c r="A295" t="str">
        <f>'Emission Assumption Summary'!A295</f>
        <v/>
      </c>
      <c r="B295" s="4" t="str">
        <f>IF(A295="","",B294*(1+Assumptions!$B$9))</f>
        <v/>
      </c>
      <c r="C295" s="13" t="str">
        <f>IF(A295="","",C294*(1+Assumptions!$B$19))</f>
        <v/>
      </c>
      <c r="D295" s="11" t="str">
        <f t="shared" si="78"/>
        <v/>
      </c>
      <c r="E295" s="7" t="str">
        <f t="shared" si="68"/>
        <v/>
      </c>
      <c r="F295" s="6" t="str">
        <f t="shared" si="79"/>
        <v/>
      </c>
      <c r="G295" s="11" t="str">
        <f>IF(A295="","",G294*(1+Assumptions!$B$13))</f>
        <v/>
      </c>
      <c r="H295" s="6" t="str">
        <f t="shared" si="80"/>
        <v/>
      </c>
      <c r="I295" s="7" t="str">
        <f t="shared" si="69"/>
        <v/>
      </c>
      <c r="K295" s="5" t="str">
        <f>IF(A295="","",Assumptions!$B$15)</f>
        <v/>
      </c>
      <c r="N295" s="7" t="str">
        <f>IF(A295="","",N294+(M295*'Alt Added Brkdn'!F295))</f>
        <v/>
      </c>
      <c r="O295" s="6" t="str">
        <f t="shared" si="82"/>
        <v/>
      </c>
      <c r="P295" s="7" t="str">
        <f>IF(A295="","",P294+(M295*'Alt Added Brkdn'!G295))</f>
        <v/>
      </c>
      <c r="Q295" s="6" t="str">
        <f t="shared" si="84"/>
        <v/>
      </c>
      <c r="R295" s="7" t="str">
        <f>IF(A295="","",R294+(M295*'Alt Added Brkdn'!H295))</f>
        <v/>
      </c>
      <c r="S295" s="6" t="str">
        <f t="shared" si="71"/>
        <v/>
      </c>
      <c r="T295" s="7" t="str">
        <f>IF(A295="","",T294+(M295*'Alt Added Brkdn'!I295))</f>
        <v/>
      </c>
      <c r="U295" s="6" t="str">
        <f t="shared" si="72"/>
        <v/>
      </c>
      <c r="V295" s="11" t="str">
        <f>IF(A295="","",V294+(M295*'Alt Added Brkdn'!J295))</f>
        <v/>
      </c>
      <c r="W295" s="6" t="str">
        <f t="shared" si="73"/>
        <v/>
      </c>
      <c r="X295" s="11" t="str">
        <f>IF(A294="","",X294+(M295*'Alt Added Brkdn'!L295))</f>
        <v/>
      </c>
      <c r="Y295" s="6" t="str">
        <f t="shared" si="83"/>
        <v/>
      </c>
      <c r="Z295" s="11" t="str">
        <f>IF(A295="","",Z294+(M295*'Alt Added Brkdn'!L295))</f>
        <v/>
      </c>
      <c r="AA295" s="6" t="str">
        <f t="shared" si="74"/>
        <v/>
      </c>
      <c r="AB295" s="11" t="str">
        <f>IF(A295="","",AB294+(M295*'Alt Added Brkdn'!M295))</f>
        <v/>
      </c>
      <c r="AC295" s="6" t="str">
        <f t="shared" si="75"/>
        <v/>
      </c>
      <c r="AD295" s="11" t="str">
        <f>IF(A295="","",AD294+(M295*'Alt Added Brkdn'!N295))</f>
        <v/>
      </c>
      <c r="AE295" s="6" t="str">
        <f t="shared" si="76"/>
        <v/>
      </c>
      <c r="AF295" s="15" t="str">
        <f t="shared" si="77"/>
        <v/>
      </c>
    </row>
    <row r="296" spans="1:32" x14ac:dyDescent="0.3">
      <c r="A296" t="str">
        <f>'Emission Assumption Summary'!A296</f>
        <v/>
      </c>
      <c r="B296" s="4" t="str">
        <f>IF(A296="","",B295*(1+Assumptions!$B$9))</f>
        <v/>
      </c>
      <c r="C296" s="13" t="str">
        <f>IF(A296="","",C295*(1+Assumptions!$B$19))</f>
        <v/>
      </c>
      <c r="D296" s="11" t="str">
        <f t="shared" si="78"/>
        <v/>
      </c>
      <c r="E296" s="7" t="str">
        <f t="shared" si="68"/>
        <v/>
      </c>
      <c r="F296" s="6" t="str">
        <f t="shared" si="79"/>
        <v/>
      </c>
      <c r="G296" s="11" t="str">
        <f>IF(A296="","",G295*(1+Assumptions!$B$13))</f>
        <v/>
      </c>
      <c r="H296" s="6" t="str">
        <f t="shared" si="80"/>
        <v/>
      </c>
      <c r="I296" s="7" t="str">
        <f t="shared" si="69"/>
        <v/>
      </c>
      <c r="K296" s="5" t="str">
        <f>IF(A296="","",Assumptions!$B$15)</f>
        <v/>
      </c>
      <c r="N296" s="7" t="str">
        <f>IF(A296="","",N295+(M296*'Alt Added Brkdn'!F296))</f>
        <v/>
      </c>
      <c r="O296" s="6" t="str">
        <f t="shared" si="82"/>
        <v/>
      </c>
      <c r="P296" s="7" t="str">
        <f>IF(A296="","",P295+(M296*'Alt Added Brkdn'!G296))</f>
        <v/>
      </c>
      <c r="Q296" s="6" t="str">
        <f t="shared" si="84"/>
        <v/>
      </c>
      <c r="R296" s="7" t="str">
        <f>IF(A296="","",R295+(M296*'Alt Added Brkdn'!H296))</f>
        <v/>
      </c>
      <c r="S296" s="6" t="str">
        <f t="shared" si="71"/>
        <v/>
      </c>
      <c r="T296" s="7" t="str">
        <f>IF(A296="","",T295+(M296*'Alt Added Brkdn'!I296))</f>
        <v/>
      </c>
      <c r="U296" s="6" t="str">
        <f t="shared" si="72"/>
        <v/>
      </c>
      <c r="V296" s="11" t="str">
        <f>IF(A296="","",V295+(M296*'Alt Added Brkdn'!J296))</f>
        <v/>
      </c>
      <c r="W296" s="6" t="str">
        <f t="shared" si="73"/>
        <v/>
      </c>
      <c r="X296" s="11" t="str">
        <f>IF(A295="","",X295+(M296*'Alt Added Brkdn'!L296))</f>
        <v/>
      </c>
      <c r="Y296" s="6" t="str">
        <f t="shared" si="83"/>
        <v/>
      </c>
      <c r="Z296" s="11" t="str">
        <f>IF(A296="","",Z295+(M296*'Alt Added Brkdn'!L296))</f>
        <v/>
      </c>
      <c r="AA296" s="6" t="str">
        <f t="shared" si="74"/>
        <v/>
      </c>
      <c r="AB296" s="11" t="str">
        <f>IF(A296="","",AB295+(M296*'Alt Added Brkdn'!M296))</f>
        <v/>
      </c>
      <c r="AC296" s="6" t="str">
        <f t="shared" si="75"/>
        <v/>
      </c>
      <c r="AD296" s="11" t="str">
        <f>IF(A296="","",AD295+(M296*'Alt Added Brkdn'!N296))</f>
        <v/>
      </c>
      <c r="AE296" s="6" t="str">
        <f t="shared" si="76"/>
        <v/>
      </c>
      <c r="AF296" s="15" t="str">
        <f t="shared" si="77"/>
        <v/>
      </c>
    </row>
    <row r="297" spans="1:32" x14ac:dyDescent="0.3">
      <c r="A297" t="str">
        <f>IF(A296&gt;=Assumptions!$B$7,"",'Summary Sheet'!A296+1)</f>
        <v/>
      </c>
      <c r="B297" s="4" t="str">
        <f>IF(A297="","",B296*(1+Assumptions!$B$9))</f>
        <v/>
      </c>
      <c r="C297" s="13" t="str">
        <f>IF(A297="","",C296*(1+Assumptions!$B$19))</f>
        <v/>
      </c>
      <c r="D297" s="11" t="str">
        <f t="shared" si="78"/>
        <v/>
      </c>
      <c r="E297" s="7" t="str">
        <f t="shared" si="68"/>
        <v/>
      </c>
      <c r="F297" s="6" t="str">
        <f t="shared" si="79"/>
        <v/>
      </c>
      <c r="G297" s="11" t="str">
        <f>IF(A297="","",G296*(1+Assumptions!$B$13))</f>
        <v/>
      </c>
      <c r="H297" s="6" t="str">
        <f t="shared" si="80"/>
        <v/>
      </c>
      <c r="I297" s="7" t="str">
        <f t="shared" si="69"/>
        <v/>
      </c>
      <c r="K297" s="5" t="str">
        <f>IF(A297="","",Assumptions!$B$15)</f>
        <v/>
      </c>
      <c r="N297" s="7" t="str">
        <f>IF(A297="","",N296+(M297*'Alt Added Brkdn'!F297))</f>
        <v/>
      </c>
      <c r="O297" s="6" t="str">
        <f t="shared" si="82"/>
        <v/>
      </c>
      <c r="P297" s="7" t="str">
        <f>IF(A297="","",P296+(M297*'Alt Added Brkdn'!G297))</f>
        <v/>
      </c>
      <c r="Q297" s="6" t="str">
        <f t="shared" si="84"/>
        <v/>
      </c>
      <c r="R297" s="7" t="str">
        <f>IF(A297="","",R296+(M297*'Alt Added Brkdn'!H297))</f>
        <v/>
      </c>
      <c r="S297" s="6" t="str">
        <f t="shared" si="71"/>
        <v/>
      </c>
      <c r="T297" s="7" t="str">
        <f>IF(A297="","",T296+(M297*'Alt Added Brkdn'!I297))</f>
        <v/>
      </c>
      <c r="U297" s="6" t="str">
        <f t="shared" si="72"/>
        <v/>
      </c>
      <c r="V297" s="11" t="str">
        <f>IF(A297="","",V296+(M297*'Alt Added Brkdn'!J297))</f>
        <v/>
      </c>
      <c r="W297" s="6" t="str">
        <f t="shared" si="73"/>
        <v/>
      </c>
      <c r="X297" s="11" t="str">
        <f>IF(A296="","",X296+(M297*'Alt Added Brkdn'!L297))</f>
        <v/>
      </c>
      <c r="Y297" s="6" t="str">
        <f t="shared" si="83"/>
        <v/>
      </c>
      <c r="Z297" s="11" t="str">
        <f>IF(A297="","",Z296+(M297*'Alt Added Brkdn'!L297))</f>
        <v/>
      </c>
      <c r="AA297" s="6" t="str">
        <f t="shared" si="74"/>
        <v/>
      </c>
      <c r="AB297" s="11" t="str">
        <f>IF(A297="","",AB296+(M297*'Alt Added Brkdn'!M297))</f>
        <v/>
      </c>
      <c r="AC297" s="6" t="str">
        <f t="shared" si="75"/>
        <v/>
      </c>
      <c r="AD297" s="11" t="str">
        <f>IF(A297="","",AD296+(M297*'Alt Added Brkdn'!N297))</f>
        <v/>
      </c>
      <c r="AE297" s="6" t="str">
        <f t="shared" si="76"/>
        <v/>
      </c>
      <c r="AF297" s="15" t="str">
        <f t="shared" si="77"/>
        <v/>
      </c>
    </row>
    <row r="298" spans="1:32" x14ac:dyDescent="0.3">
      <c r="A298" t="str">
        <f>IF(A297&gt;=Assumptions!$B$7,"",'Summary Sheet'!A297+1)</f>
        <v/>
      </c>
      <c r="B298" s="4" t="str">
        <f>IF(A298="","",B297*(1+Assumptions!$B$9))</f>
        <v/>
      </c>
      <c r="C298" s="13" t="str">
        <f>IF(A298="","",C297*(1+Assumptions!$B$19))</f>
        <v/>
      </c>
      <c r="D298" s="11" t="str">
        <f t="shared" si="78"/>
        <v/>
      </c>
      <c r="E298" s="7" t="str">
        <f t="shared" si="68"/>
        <v/>
      </c>
      <c r="F298" s="6" t="str">
        <f>IF(A298="","",E298/D298)</f>
        <v/>
      </c>
      <c r="G298" s="11" t="str">
        <f>IF(A298="","",G297*(1+Assumptions!$B$13))</f>
        <v/>
      </c>
      <c r="I298" s="7" t="str">
        <f t="shared" si="69"/>
        <v/>
      </c>
      <c r="N298" s="7" t="str">
        <f>IF(A298="","",N297+(M298*'Alt Added Brkdn'!F298))</f>
        <v/>
      </c>
      <c r="O298" s="6" t="str">
        <f t="shared" si="82"/>
        <v/>
      </c>
      <c r="P298" s="7" t="str">
        <f>IF(A298="","",P297+(M298*'Alt Added Brkdn'!G298))</f>
        <v/>
      </c>
      <c r="Q298" s="6" t="str">
        <f t="shared" si="84"/>
        <v/>
      </c>
      <c r="R298" s="7" t="str">
        <f>IF(A298="","",R297+(M298*'Alt Added Brkdn'!H298))</f>
        <v/>
      </c>
      <c r="S298" s="6" t="str">
        <f t="shared" si="71"/>
        <v/>
      </c>
      <c r="T298" s="7" t="str">
        <f>IF(A298="","",T297+(M298*'Alt Added Brkdn'!I298))</f>
        <v/>
      </c>
      <c r="U298" s="6" t="str">
        <f t="shared" si="72"/>
        <v/>
      </c>
      <c r="V298" s="11" t="str">
        <f>IF(A298="","",V297+(M298*'Alt Added Brkdn'!J298))</f>
        <v/>
      </c>
      <c r="W298" s="6" t="str">
        <f t="shared" si="73"/>
        <v/>
      </c>
      <c r="X298" s="11" t="str">
        <f>IF(A297="","",X297+(M298*'Alt Added Brkdn'!L298))</f>
        <v/>
      </c>
      <c r="Y298" s="6" t="str">
        <f t="shared" si="83"/>
        <v/>
      </c>
      <c r="Z298" s="11" t="str">
        <f>IF(A298="","",Z297+(M298*'Alt Added Brkdn'!L298))</f>
        <v/>
      </c>
      <c r="AA298" s="6" t="str">
        <f t="shared" si="74"/>
        <v/>
      </c>
      <c r="AB298" s="11" t="str">
        <f>IF(A298="","",AB297+(M298*'Alt Added Brkdn'!M298))</f>
        <v/>
      </c>
      <c r="AC298" s="6" t="str">
        <f t="shared" si="75"/>
        <v/>
      </c>
      <c r="AD298" s="11" t="str">
        <f>IF(A298="","",AD297+(M298*'Alt Added Brkdn'!N298))</f>
        <v/>
      </c>
      <c r="AE298" s="6" t="str">
        <f t="shared" si="76"/>
        <v/>
      </c>
      <c r="AF298" s="15" t="str">
        <f t="shared" si="77"/>
        <v/>
      </c>
    </row>
    <row r="299" spans="1:32" x14ac:dyDescent="0.3">
      <c r="A299" t="str">
        <f>IF(A298&gt;=Assumptions!$B$7,"",'Summary Sheet'!A298+1)</f>
        <v/>
      </c>
      <c r="B299" s="4" t="str">
        <f>IF(A299="","",B298*(1+Assumptions!$B$9))</f>
        <v/>
      </c>
      <c r="C299" s="13" t="str">
        <f>IF(A299="","",C298*(1+Assumptions!$B$19))</f>
        <v/>
      </c>
      <c r="D299" s="11" t="str">
        <f t="shared" si="78"/>
        <v/>
      </c>
      <c r="E299" s="7" t="str">
        <f t="shared" si="68"/>
        <v/>
      </c>
      <c r="F299" s="6" t="str">
        <f t="shared" ref="F299:F300" si="85">IF(A299="","",E299/D299)</f>
        <v/>
      </c>
      <c r="G299" s="11" t="str">
        <f>IF(A299="","",G298*(1+Assumptions!$B$13))</f>
        <v/>
      </c>
      <c r="I299" s="7" t="str">
        <f t="shared" si="69"/>
        <v/>
      </c>
      <c r="N299" s="7" t="str">
        <f>IF(A299="","",N298+(M299*'Alt Added Brkdn'!F299))</f>
        <v/>
      </c>
      <c r="O299" s="6" t="str">
        <f t="shared" si="82"/>
        <v/>
      </c>
      <c r="P299" s="7" t="str">
        <f>IF(A299="","",P298+(M299*'Alt Added Brkdn'!G299))</f>
        <v/>
      </c>
      <c r="Q299" s="6" t="str">
        <f t="shared" si="84"/>
        <v/>
      </c>
      <c r="R299" s="7" t="str">
        <f>IF(A299="","",R298+(M299*'Alt Added Brkdn'!H299))</f>
        <v/>
      </c>
      <c r="S299" s="6" t="str">
        <f t="shared" si="71"/>
        <v/>
      </c>
      <c r="T299" s="7" t="str">
        <f>IF(A299="","",T298+(M299*'Alt Added Brkdn'!I299))</f>
        <v/>
      </c>
      <c r="U299" s="6" t="str">
        <f t="shared" si="72"/>
        <v/>
      </c>
      <c r="V299" s="11" t="str">
        <f>IF(A299="","",V298+(M299*'Alt Added Brkdn'!J299))</f>
        <v/>
      </c>
      <c r="W299" s="6" t="str">
        <f t="shared" si="73"/>
        <v/>
      </c>
      <c r="X299" s="11" t="str">
        <f>IF(A298="","",X298+(M299*'Alt Added Brkdn'!L299))</f>
        <v/>
      </c>
      <c r="Y299" s="6" t="str">
        <f t="shared" si="83"/>
        <v/>
      </c>
      <c r="Z299" s="11" t="str">
        <f>IF(A299="","",Z298+(M299*'Alt Added Brkdn'!L299))</f>
        <v/>
      </c>
      <c r="AB299" s="11" t="str">
        <f>IF(A299="","",AB298+(M299*'Alt Added Brkdn'!M299))</f>
        <v/>
      </c>
      <c r="AC299" s="6" t="str">
        <f t="shared" si="75"/>
        <v/>
      </c>
      <c r="AD299" s="11" t="str">
        <f>IF(A299="","",AD298+(M299*'Alt Added Brkdn'!N299))</f>
        <v/>
      </c>
      <c r="AE299" s="6" t="str">
        <f t="shared" si="76"/>
        <v/>
      </c>
      <c r="AF299" s="15" t="str">
        <f t="shared" si="77"/>
        <v/>
      </c>
    </row>
    <row r="300" spans="1:32" x14ac:dyDescent="0.3">
      <c r="A300" t="str">
        <f>IF(A299&gt;=Assumptions!$B$7,"",'Summary Sheet'!A299+1)</f>
        <v/>
      </c>
      <c r="B300" s="4" t="str">
        <f>IF(A300="","",B299*(1+Assumptions!$B$9))</f>
        <v/>
      </c>
      <c r="C300" s="13" t="str">
        <f>IF(A300="","",C299*(1+Assumptions!$B$19))</f>
        <v/>
      </c>
      <c r="D300" s="11" t="str">
        <f t="shared" si="78"/>
        <v/>
      </c>
      <c r="E300" s="7" t="str">
        <f t="shared" si="68"/>
        <v/>
      </c>
      <c r="F300" s="6" t="str">
        <f t="shared" si="85"/>
        <v/>
      </c>
      <c r="G300" s="11" t="str">
        <f>IF(A300="","",G299*(1+Assumptions!$B$13))</f>
        <v/>
      </c>
      <c r="I300" s="7" t="str">
        <f t="shared" si="69"/>
        <v/>
      </c>
      <c r="N300" s="7" t="str">
        <f>IF(A300="","",N299+(M300*'Alt Added Brkdn'!F300))</f>
        <v/>
      </c>
      <c r="O300" s="6" t="str">
        <f t="shared" si="82"/>
        <v/>
      </c>
      <c r="P300" s="7" t="str">
        <f>IF(A300="","",P299+(M300*'Alt Added Brkdn'!G300))</f>
        <v/>
      </c>
      <c r="Q300" s="6" t="str">
        <f t="shared" si="84"/>
        <v/>
      </c>
      <c r="R300" s="7" t="str">
        <f>IF(A300="","",R299+(M300*'Alt Added Brkdn'!H300))</f>
        <v/>
      </c>
      <c r="S300" s="6" t="str">
        <f t="shared" si="71"/>
        <v/>
      </c>
      <c r="T300" s="7" t="str">
        <f>IF(A300="","",T299+(M300*'Alt Added Brkdn'!I300))</f>
        <v/>
      </c>
      <c r="U300" s="6" t="str">
        <f t="shared" si="72"/>
        <v/>
      </c>
      <c r="V300" s="11" t="str">
        <f>IF(A300="","",V299+(M300*'Alt Added Brkdn'!J300))</f>
        <v/>
      </c>
      <c r="W300" s="6" t="str">
        <f t="shared" si="73"/>
        <v/>
      </c>
      <c r="X300" s="11" t="str">
        <f>IF(A299="","",X299+(M300*'Alt Added Brkdn'!L300))</f>
        <v/>
      </c>
      <c r="Y300" s="6" t="str">
        <f t="shared" si="83"/>
        <v/>
      </c>
      <c r="Z300" s="11" t="str">
        <f>IF(A300="","",Z299+(M300*'Alt Added Brkdn'!L300))</f>
        <v/>
      </c>
      <c r="AB300" s="11" t="str">
        <f>IF(A300="","",AB299+(M300*'Alt Added Brkdn'!M300))</f>
        <v/>
      </c>
      <c r="AC300" s="6" t="str">
        <f t="shared" si="75"/>
        <v/>
      </c>
      <c r="AD300" s="11" t="str">
        <f>IF(A300="","",AD299+(M300*'Alt Added Brkdn'!N300))</f>
        <v/>
      </c>
      <c r="AE300" s="6" t="str">
        <f t="shared" si="76"/>
        <v/>
      </c>
      <c r="AF300" s="15" t="str">
        <f t="shared" si="77"/>
        <v/>
      </c>
    </row>
    <row r="301" spans="1:32" x14ac:dyDescent="0.3">
      <c r="A301" t="str">
        <f>IF(A300&gt;=Assumptions!$B$7,"",'Summary Sheet'!A300+1)</f>
        <v/>
      </c>
      <c r="B301" s="4" t="str">
        <f>IF(A301="","",B300*(1+Assumptions!$B$9))</f>
        <v/>
      </c>
      <c r="C301" s="13" t="str">
        <f>IF(A301="","",C300*(1+Assumptions!$B$19))</f>
        <v/>
      </c>
      <c r="D301" s="11" t="str">
        <f t="shared" si="78"/>
        <v/>
      </c>
      <c r="E301" s="7" t="str">
        <f t="shared" si="68"/>
        <v/>
      </c>
      <c r="G301" s="11" t="str">
        <f>IF(A301="","",G300*(1+Assumptions!$B$13))</f>
        <v/>
      </c>
      <c r="I301" s="7" t="str">
        <f t="shared" si="69"/>
        <v/>
      </c>
      <c r="N301" s="7" t="str">
        <f>IF(A301="","",N300+(M301*'Alt Added Brkdn'!F301))</f>
        <v/>
      </c>
      <c r="O301" s="6" t="str">
        <f t="shared" si="82"/>
        <v/>
      </c>
      <c r="P301" s="7" t="str">
        <f>IF(A301="","",P300+(M301*'Alt Added Brkdn'!G301))</f>
        <v/>
      </c>
      <c r="R301" s="7" t="str">
        <f>IF(A301="","",R300+(M301*'Alt Added Brkdn'!H301))</f>
        <v/>
      </c>
      <c r="S301" s="6" t="str">
        <f t="shared" si="71"/>
        <v/>
      </c>
      <c r="T301" s="7" t="str">
        <f>IF(A301="","",T300+(M301*'Alt Added Brkdn'!I301))</f>
        <v/>
      </c>
      <c r="U301" s="6" t="str">
        <f t="shared" si="72"/>
        <v/>
      </c>
      <c r="V301" s="11" t="str">
        <f>IF(A301="","",V300+(M301*'Alt Added Brkdn'!J301))</f>
        <v/>
      </c>
      <c r="W301" s="6" t="str">
        <f t="shared" si="73"/>
        <v/>
      </c>
      <c r="X301" s="11" t="str">
        <f>IF(A300="","",X300+(M301*'Alt Added Brkdn'!L301))</f>
        <v/>
      </c>
      <c r="Z301" s="11" t="str">
        <f>IF(A301="","",Z300+(M301*'Alt Added Brkdn'!L301))</f>
        <v/>
      </c>
      <c r="AB301" s="11" t="str">
        <f>IF(A301="","",AB300+(M301*'Alt Added Brkdn'!M301))</f>
        <v/>
      </c>
      <c r="AD301" s="11" t="str">
        <f>IF(A301="","",AD300+(M301*'Alt Added Brkdn'!N301))</f>
        <v/>
      </c>
      <c r="AF301" s="15" t="str">
        <f t="shared" si="77"/>
        <v/>
      </c>
    </row>
    <row r="302" spans="1:32" x14ac:dyDescent="0.3">
      <c r="N302" s="7" t="str">
        <f>IF(A302="","",N301+(M302*'Alt Added Brkdn'!F302))</f>
        <v/>
      </c>
      <c r="O302" s="6" t="str">
        <f t="shared" si="82"/>
        <v/>
      </c>
      <c r="R302" s="7" t="str">
        <f>IF(A302="","",R301+(M302*'Alt Added Brkdn'!H302))</f>
        <v/>
      </c>
      <c r="S302" s="6" t="str">
        <f t="shared" si="71"/>
        <v/>
      </c>
      <c r="U302" s="6" t="str">
        <f t="shared" si="72"/>
        <v/>
      </c>
      <c r="W302" s="6" t="str">
        <f t="shared" si="73"/>
        <v/>
      </c>
      <c r="X302" s="11" t="str">
        <f>IF(A301="","",X301+(M302*'Alt Added Brkdn'!L302))</f>
        <v/>
      </c>
      <c r="AD302" s="11" t="str">
        <f>IF(A302="","",AD301+(M302*'Alt Added Brkdn'!N302))</f>
        <v/>
      </c>
      <c r="AF302" s="15" t="str">
        <f t="shared" si="77"/>
        <v/>
      </c>
    </row>
  </sheetData>
  <sheetProtection algorithmName="SHA-512" hashValue="Ey6i4+A3lK0/FEemvHgZPOEemKAblZmgY41Tcs2k/gG2/LAdBrnEyPovYZqoGC7T4382id/xt7kMjFL9Fm2XQQ==" saltValue="Pv3No4OYph3oMgV2guU/CQ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B1" sqref="B1"/>
    </sheetView>
  </sheetViews>
  <sheetFormatPr defaultRowHeight="14.4" x14ac:dyDescent="0.3"/>
  <cols>
    <col min="2" max="2" width="18" customWidth="1"/>
    <col min="3" max="3" width="18.5546875" customWidth="1"/>
    <col min="4" max="5" width="18.33203125" customWidth="1"/>
    <col min="6" max="6" width="14.44140625" customWidth="1"/>
  </cols>
  <sheetData>
    <row r="1" spans="1:16" x14ac:dyDescent="0.3">
      <c r="A1" s="1" t="s">
        <v>0</v>
      </c>
      <c r="B1" s="1" t="s">
        <v>6</v>
      </c>
      <c r="C1" s="2" t="s">
        <v>7</v>
      </c>
      <c r="D1" s="1" t="s">
        <v>8</v>
      </c>
      <c r="E1" s="1" t="s">
        <v>40</v>
      </c>
      <c r="F1" t="s">
        <v>17</v>
      </c>
      <c r="G1" s="3" t="s">
        <v>19</v>
      </c>
      <c r="H1" s="1" t="s">
        <v>21</v>
      </c>
      <c r="I1" s="1" t="s">
        <v>23</v>
      </c>
      <c r="J1" s="1" t="s">
        <v>25</v>
      </c>
      <c r="K1" s="1" t="s">
        <v>27</v>
      </c>
      <c r="L1" t="s">
        <v>29</v>
      </c>
      <c r="M1" t="s">
        <v>31</v>
      </c>
      <c r="N1" t="s">
        <v>33</v>
      </c>
    </row>
    <row r="2" spans="1:16" x14ac:dyDescent="0.3">
      <c r="A2">
        <v>2012</v>
      </c>
      <c r="B2" s="11">
        <v>699786.28609763831</v>
      </c>
      <c r="C2" s="5">
        <v>0.05</v>
      </c>
      <c r="D2" s="6">
        <v>7.16317100070544E-2</v>
      </c>
      <c r="E2" s="6" t="s">
        <v>9</v>
      </c>
    </row>
    <row r="3" spans="1:16" x14ac:dyDescent="0.3">
      <c r="A3">
        <v>2013</v>
      </c>
      <c r="B3" s="11">
        <v>734775.60040252027</v>
      </c>
      <c r="C3" s="5">
        <v>0.05</v>
      </c>
      <c r="D3" s="6">
        <v>7.4746098756477267E-2</v>
      </c>
      <c r="E3" s="14">
        <v>34989.314304881962</v>
      </c>
      <c r="F3">
        <v>0.2</v>
      </c>
      <c r="G3">
        <v>0.2</v>
      </c>
      <c r="H3">
        <v>0.2</v>
      </c>
      <c r="I3">
        <v>0.1</v>
      </c>
      <c r="J3">
        <v>0.1</v>
      </c>
      <c r="K3">
        <v>0.1</v>
      </c>
      <c r="L3">
        <v>0.1</v>
      </c>
      <c r="M3">
        <v>0</v>
      </c>
      <c r="N3">
        <v>0</v>
      </c>
      <c r="P3">
        <f>L3+K3+J3+I3+H3+G3+F3+M3+N3</f>
        <v>1</v>
      </c>
    </row>
    <row r="4" spans="1:16" x14ac:dyDescent="0.3">
      <c r="A4">
        <v>2014</v>
      </c>
      <c r="B4" s="11">
        <v>771514.3804226463</v>
      </c>
      <c r="C4" s="5">
        <v>0.05</v>
      </c>
      <c r="D4" s="6">
        <v>7.8342323426450436E-2</v>
      </c>
      <c r="E4" s="14">
        <v>36738.780020126025</v>
      </c>
      <c r="F4">
        <v>0.2</v>
      </c>
      <c r="G4">
        <v>0.2</v>
      </c>
      <c r="H4">
        <v>0.2</v>
      </c>
      <c r="I4">
        <v>0.1</v>
      </c>
      <c r="J4">
        <v>0.1</v>
      </c>
      <c r="K4">
        <v>0.1</v>
      </c>
      <c r="L4">
        <v>0.1</v>
      </c>
      <c r="M4">
        <v>0</v>
      </c>
      <c r="N4">
        <v>0</v>
      </c>
      <c r="P4">
        <f t="shared" ref="P4:P40" si="0">L4+K4+J4+I4+H4+G4+F4+M4+N4</f>
        <v>1</v>
      </c>
    </row>
    <row r="5" spans="1:16" x14ac:dyDescent="0.3">
      <c r="A5">
        <v>2015</v>
      </c>
      <c r="B5" s="11">
        <v>810090.09944377863</v>
      </c>
      <c r="C5" s="5">
        <v>0.05</v>
      </c>
      <c r="D5" s="6">
        <v>8.2111574399618525E-2</v>
      </c>
      <c r="E5" s="14">
        <v>38575.719021132332</v>
      </c>
      <c r="F5">
        <v>0.2</v>
      </c>
      <c r="G5">
        <v>0.2</v>
      </c>
      <c r="H5">
        <v>0.2</v>
      </c>
      <c r="I5">
        <v>0.1</v>
      </c>
      <c r="J5">
        <v>0.1</v>
      </c>
      <c r="K5">
        <v>0.1</v>
      </c>
      <c r="L5">
        <v>0.1</v>
      </c>
      <c r="M5">
        <v>0</v>
      </c>
      <c r="N5">
        <v>0</v>
      </c>
      <c r="P5">
        <f t="shared" si="0"/>
        <v>1</v>
      </c>
    </row>
    <row r="6" spans="1:16" x14ac:dyDescent="0.3">
      <c r="A6">
        <v>2016</v>
      </c>
      <c r="B6" s="11">
        <v>850594.60441596759</v>
      </c>
      <c r="C6" s="5">
        <v>0.05</v>
      </c>
      <c r="D6" s="6">
        <v>8.6062169286082291E-2</v>
      </c>
      <c r="E6" s="14">
        <v>40504.504972188966</v>
      </c>
      <c r="F6">
        <v>0.2</v>
      </c>
      <c r="G6">
        <v>0.2</v>
      </c>
      <c r="H6">
        <v>0.2</v>
      </c>
      <c r="I6">
        <v>0.1</v>
      </c>
      <c r="J6">
        <v>0.1</v>
      </c>
      <c r="K6">
        <v>0.1</v>
      </c>
      <c r="L6">
        <v>0.1</v>
      </c>
      <c r="M6">
        <v>0</v>
      </c>
      <c r="N6">
        <v>0</v>
      </c>
      <c r="P6">
        <f t="shared" si="0"/>
        <v>1</v>
      </c>
    </row>
    <row r="7" spans="1:16" x14ac:dyDescent="0.3">
      <c r="A7">
        <v>2017</v>
      </c>
      <c r="B7" s="11">
        <v>893124.334636766</v>
      </c>
      <c r="C7" s="5">
        <v>0.05</v>
      </c>
      <c r="D7" s="6">
        <v>9.0202840419224745E-2</v>
      </c>
      <c r="E7" s="14">
        <v>42529.730220798403</v>
      </c>
      <c r="F7">
        <v>0.2</v>
      </c>
      <c r="G7">
        <v>0.2</v>
      </c>
      <c r="H7">
        <v>0.2</v>
      </c>
      <c r="I7">
        <v>0.1</v>
      </c>
      <c r="J7">
        <v>0.1</v>
      </c>
      <c r="K7">
        <v>0.1</v>
      </c>
      <c r="L7">
        <v>0.1</v>
      </c>
      <c r="M7">
        <v>0</v>
      </c>
      <c r="N7">
        <v>0</v>
      </c>
      <c r="P7">
        <f t="shared" si="0"/>
        <v>1</v>
      </c>
    </row>
    <row r="8" spans="1:16" x14ac:dyDescent="0.3">
      <c r="A8">
        <v>2018</v>
      </c>
      <c r="B8" s="11">
        <v>937780.5513686043</v>
      </c>
      <c r="C8" s="5">
        <v>0.05</v>
      </c>
      <c r="D8" s="6">
        <v>9.4542733191474534E-2</v>
      </c>
      <c r="E8" s="14">
        <v>44656.2167318383</v>
      </c>
      <c r="F8">
        <v>0.2</v>
      </c>
      <c r="G8">
        <v>0.2</v>
      </c>
      <c r="H8">
        <v>0.2</v>
      </c>
      <c r="I8">
        <v>0.1</v>
      </c>
      <c r="J8">
        <v>0.1</v>
      </c>
      <c r="K8">
        <v>0.1</v>
      </c>
      <c r="L8">
        <v>0.1</v>
      </c>
      <c r="M8">
        <v>0</v>
      </c>
      <c r="N8">
        <v>0</v>
      </c>
      <c r="P8">
        <f t="shared" si="0"/>
        <v>1</v>
      </c>
    </row>
    <row r="9" spans="1:16" x14ac:dyDescent="0.3">
      <c r="A9">
        <v>2019</v>
      </c>
      <c r="B9" s="11">
        <v>984669.57893703447</v>
      </c>
      <c r="C9" s="5">
        <v>0.05</v>
      </c>
      <c r="D9" s="6">
        <v>9.9091424495147337E-2</v>
      </c>
      <c r="E9" s="14">
        <v>46889.027568430174</v>
      </c>
      <c r="F9">
        <v>0.2</v>
      </c>
      <c r="G9">
        <v>0.2</v>
      </c>
      <c r="H9">
        <v>0.2</v>
      </c>
      <c r="I9">
        <v>0.1</v>
      </c>
      <c r="J9">
        <v>0.1</v>
      </c>
      <c r="K9">
        <v>0.1</v>
      </c>
      <c r="L9">
        <v>0.1</v>
      </c>
      <c r="M9">
        <v>0</v>
      </c>
      <c r="N9">
        <v>0</v>
      </c>
      <c r="P9">
        <f t="shared" si="0"/>
        <v>1</v>
      </c>
    </row>
    <row r="10" spans="1:16" x14ac:dyDescent="0.3">
      <c r="A10">
        <v>2020</v>
      </c>
      <c r="B10" s="11">
        <v>1033903.0578838862</v>
      </c>
      <c r="C10" s="5">
        <v>0.05</v>
      </c>
      <c r="D10" s="6">
        <v>0.10385896869566837</v>
      </c>
      <c r="E10" s="14">
        <v>49233.478946851683</v>
      </c>
      <c r="F10">
        <v>0.2</v>
      </c>
      <c r="G10">
        <v>0.2</v>
      </c>
      <c r="H10">
        <v>0.2</v>
      </c>
      <c r="I10">
        <v>0.1</v>
      </c>
      <c r="J10">
        <v>0.1</v>
      </c>
      <c r="K10">
        <v>0.1</v>
      </c>
      <c r="L10">
        <v>0.1</v>
      </c>
      <c r="M10">
        <v>0</v>
      </c>
      <c r="N10">
        <v>0</v>
      </c>
      <c r="P10">
        <f t="shared" si="0"/>
        <v>1</v>
      </c>
    </row>
    <row r="11" spans="1:16" x14ac:dyDescent="0.3">
      <c r="A11">
        <v>2021</v>
      </c>
      <c r="B11" s="11">
        <v>1085598.2107780804</v>
      </c>
      <c r="C11" s="5">
        <v>0.05</v>
      </c>
      <c r="D11" s="6">
        <v>0.10885588641150953</v>
      </c>
      <c r="E11" s="14">
        <v>51695.152894194238</v>
      </c>
      <c r="F11">
        <v>0.15</v>
      </c>
      <c r="G11">
        <v>0.22</v>
      </c>
      <c r="H11">
        <v>0.215</v>
      </c>
      <c r="I11">
        <v>0.11</v>
      </c>
      <c r="J11">
        <v>0.105</v>
      </c>
      <c r="K11">
        <v>0.1</v>
      </c>
      <c r="L11">
        <v>0.1</v>
      </c>
      <c r="M11">
        <v>0</v>
      </c>
      <c r="N11">
        <v>0</v>
      </c>
      <c r="P11">
        <f t="shared" si="0"/>
        <v>1</v>
      </c>
    </row>
    <row r="12" spans="1:16" x14ac:dyDescent="0.3">
      <c r="A12">
        <v>2022</v>
      </c>
      <c r="B12" s="11">
        <v>1139878.1213169843</v>
      </c>
      <c r="C12" s="5">
        <v>0.05</v>
      </c>
      <c r="D12" s="6">
        <v>0.11409322275661503</v>
      </c>
      <c r="E12" s="14">
        <v>54279.910538903903</v>
      </c>
      <c r="F12">
        <v>0.15</v>
      </c>
      <c r="G12">
        <v>0.22</v>
      </c>
      <c r="H12">
        <v>0.215</v>
      </c>
      <c r="I12">
        <v>0.11</v>
      </c>
      <c r="J12">
        <v>0.105</v>
      </c>
      <c r="K12">
        <v>0.1</v>
      </c>
      <c r="L12">
        <v>0.1</v>
      </c>
      <c r="M12">
        <v>0</v>
      </c>
      <c r="N12">
        <v>0</v>
      </c>
      <c r="P12">
        <f t="shared" si="0"/>
        <v>1</v>
      </c>
    </row>
    <row r="13" spans="1:16" x14ac:dyDescent="0.3">
      <c r="A13">
        <v>2023</v>
      </c>
      <c r="B13" s="11">
        <v>1196872.0273828334</v>
      </c>
      <c r="C13" s="5">
        <v>0.05</v>
      </c>
      <c r="D13" s="6">
        <v>0.11958253507344126</v>
      </c>
      <c r="E13" s="14">
        <v>56993.906065849122</v>
      </c>
      <c r="F13">
        <v>0.15</v>
      </c>
      <c r="G13">
        <v>0.22</v>
      </c>
      <c r="H13">
        <v>0.215</v>
      </c>
      <c r="I13">
        <v>0.11</v>
      </c>
      <c r="J13">
        <v>0.105</v>
      </c>
      <c r="K13">
        <v>0.1</v>
      </c>
      <c r="L13">
        <v>0.1</v>
      </c>
      <c r="M13">
        <v>0</v>
      </c>
      <c r="N13">
        <v>0</v>
      </c>
      <c r="P13">
        <f t="shared" si="0"/>
        <v>1</v>
      </c>
    </row>
    <row r="14" spans="1:16" x14ac:dyDescent="0.3">
      <c r="A14">
        <v>2024</v>
      </c>
      <c r="B14" s="11">
        <v>1256715.628751975</v>
      </c>
      <c r="C14" s="5">
        <v>0.05</v>
      </c>
      <c r="D14" s="6">
        <v>0.12533595685324828</v>
      </c>
      <c r="E14" s="14">
        <v>59843.601369141601</v>
      </c>
      <c r="F14">
        <v>0.15</v>
      </c>
      <c r="G14">
        <v>0.22</v>
      </c>
      <c r="H14">
        <v>0.215</v>
      </c>
      <c r="I14">
        <v>0.11</v>
      </c>
      <c r="J14">
        <v>0.105</v>
      </c>
      <c r="K14">
        <v>0.1</v>
      </c>
      <c r="L14">
        <v>0.1</v>
      </c>
      <c r="M14">
        <v>0</v>
      </c>
      <c r="N14">
        <v>0</v>
      </c>
      <c r="P14">
        <f t="shared" si="0"/>
        <v>1</v>
      </c>
    </row>
    <row r="15" spans="1:16" x14ac:dyDescent="0.3">
      <c r="A15">
        <v>2025</v>
      </c>
      <c r="B15" s="11">
        <v>1319551.4101895737</v>
      </c>
      <c r="C15" s="5">
        <v>0.05</v>
      </c>
      <c r="D15" s="6">
        <v>0.13136619558644286</v>
      </c>
      <c r="E15" s="14">
        <v>62835.781437598635</v>
      </c>
      <c r="F15">
        <v>0.15</v>
      </c>
      <c r="G15">
        <v>0.22</v>
      </c>
      <c r="H15">
        <v>0.215</v>
      </c>
      <c r="I15">
        <v>0.11</v>
      </c>
      <c r="J15">
        <v>0.105</v>
      </c>
      <c r="K15">
        <v>0.1</v>
      </c>
      <c r="L15">
        <v>0.1</v>
      </c>
      <c r="M15">
        <v>0</v>
      </c>
      <c r="N15">
        <v>0</v>
      </c>
      <c r="P15">
        <f t="shared" si="0"/>
        <v>1</v>
      </c>
    </row>
    <row r="16" spans="1:16" x14ac:dyDescent="0.3">
      <c r="A16">
        <v>2026</v>
      </c>
      <c r="B16" s="11">
        <v>1385528.9806990523</v>
      </c>
      <c r="C16" s="5">
        <v>0.05</v>
      </c>
      <c r="D16" s="6">
        <v>0.13768655840000835</v>
      </c>
      <c r="E16" s="14">
        <v>65977.570509478683</v>
      </c>
      <c r="F16">
        <v>0.15</v>
      </c>
      <c r="G16">
        <v>0.22</v>
      </c>
      <c r="H16">
        <v>0.215</v>
      </c>
      <c r="I16">
        <v>0.11</v>
      </c>
      <c r="J16">
        <v>0.105</v>
      </c>
      <c r="K16">
        <v>0.1</v>
      </c>
      <c r="L16">
        <v>0.1</v>
      </c>
      <c r="M16">
        <v>0</v>
      </c>
      <c r="N16">
        <v>0</v>
      </c>
      <c r="P16">
        <f t="shared" si="0"/>
        <v>1</v>
      </c>
    </row>
    <row r="17" spans="1:16" x14ac:dyDescent="0.3">
      <c r="A17">
        <v>2027</v>
      </c>
      <c r="B17" s="11">
        <v>1454805.4297340049</v>
      </c>
      <c r="C17" s="5">
        <v>0.05</v>
      </c>
      <c r="D17" s="6">
        <v>0.14431100339330022</v>
      </c>
      <c r="E17" s="14">
        <v>69276.449034952559</v>
      </c>
      <c r="F17">
        <v>0.15</v>
      </c>
      <c r="G17">
        <v>0.22</v>
      </c>
      <c r="H17">
        <v>0.215</v>
      </c>
      <c r="I17">
        <v>0.11</v>
      </c>
      <c r="J17">
        <v>0.105</v>
      </c>
      <c r="K17">
        <v>0.1</v>
      </c>
      <c r="L17">
        <v>0.1</v>
      </c>
      <c r="M17">
        <v>0</v>
      </c>
      <c r="N17">
        <v>0</v>
      </c>
      <c r="P17">
        <f t="shared" si="0"/>
        <v>1</v>
      </c>
    </row>
    <row r="18" spans="1:16" x14ac:dyDescent="0.3">
      <c r="A18">
        <v>2028</v>
      </c>
      <c r="B18" s="11">
        <v>1527545.7012207052</v>
      </c>
      <c r="C18" s="5">
        <v>0.05</v>
      </c>
      <c r="D18" s="6">
        <v>0.15125418606562926</v>
      </c>
      <c r="E18" s="14">
        <v>72740.27148670028</v>
      </c>
      <c r="F18">
        <v>0.15</v>
      </c>
      <c r="G18">
        <v>0.22</v>
      </c>
      <c r="H18">
        <v>0.215</v>
      </c>
      <c r="I18">
        <v>0.11</v>
      </c>
      <c r="J18">
        <v>0.105</v>
      </c>
      <c r="K18">
        <v>0.1</v>
      </c>
      <c r="L18">
        <v>0.1</v>
      </c>
      <c r="M18">
        <v>0</v>
      </c>
      <c r="N18">
        <v>0</v>
      </c>
      <c r="P18">
        <f t="shared" si="0"/>
        <v>1</v>
      </c>
    </row>
    <row r="19" spans="1:16" x14ac:dyDescent="0.3">
      <c r="A19">
        <v>2029</v>
      </c>
      <c r="B19" s="11">
        <v>1603922.9862817405</v>
      </c>
      <c r="C19" s="5">
        <v>0.05</v>
      </c>
      <c r="D19" s="6">
        <v>0.15853140290938414</v>
      </c>
      <c r="E19" s="14">
        <v>76377.285061035305</v>
      </c>
      <c r="F19">
        <v>0.15</v>
      </c>
      <c r="G19">
        <v>0.22</v>
      </c>
      <c r="H19">
        <v>0.215</v>
      </c>
      <c r="I19">
        <v>0.11</v>
      </c>
      <c r="J19">
        <v>0.105</v>
      </c>
      <c r="K19">
        <v>0.1</v>
      </c>
      <c r="L19">
        <v>0.1</v>
      </c>
      <c r="M19">
        <v>0</v>
      </c>
      <c r="N19">
        <v>0</v>
      </c>
      <c r="P19">
        <f t="shared" si="0"/>
        <v>1</v>
      </c>
    </row>
    <row r="20" spans="1:16" x14ac:dyDescent="0.3">
      <c r="A20">
        <v>2030</v>
      </c>
      <c r="B20" s="11">
        <v>1684119.1355958276</v>
      </c>
      <c r="C20" s="5">
        <v>0.05</v>
      </c>
      <c r="D20" s="6">
        <v>0.16615875171408337</v>
      </c>
      <c r="E20" s="14">
        <v>80196.149314087117</v>
      </c>
      <c r="F20">
        <v>0.15</v>
      </c>
      <c r="G20">
        <v>0.22</v>
      </c>
      <c r="H20">
        <v>0.215</v>
      </c>
      <c r="I20">
        <v>0.11</v>
      </c>
      <c r="J20">
        <v>0.105</v>
      </c>
      <c r="K20">
        <v>0.1</v>
      </c>
      <c r="L20">
        <v>0.1</v>
      </c>
      <c r="M20">
        <v>0</v>
      </c>
      <c r="N20">
        <v>0</v>
      </c>
      <c r="P20">
        <f t="shared" si="0"/>
        <v>1</v>
      </c>
    </row>
    <row r="21" spans="1:16" x14ac:dyDescent="0.3">
      <c r="A21">
        <v>2031</v>
      </c>
      <c r="B21" s="11">
        <v>1768325.0923756189</v>
      </c>
      <c r="C21" s="5">
        <v>0.05</v>
      </c>
      <c r="D21" s="6">
        <v>0.17415307893645374</v>
      </c>
      <c r="E21" s="14">
        <v>84205.956779791275</v>
      </c>
      <c r="F21">
        <v>0.1</v>
      </c>
      <c r="G21">
        <v>0.23499999999999999</v>
      </c>
      <c r="H21">
        <v>0.215</v>
      </c>
      <c r="I21">
        <v>0.125</v>
      </c>
      <c r="J21">
        <v>0.105</v>
      </c>
      <c r="K21">
        <v>0.1</v>
      </c>
      <c r="L21">
        <v>0.1</v>
      </c>
      <c r="M21">
        <v>1.4999999999999999E-2</v>
      </c>
      <c r="N21">
        <v>5.0000000000000001E-3</v>
      </c>
      <c r="P21">
        <f t="shared" si="0"/>
        <v>1</v>
      </c>
    </row>
    <row r="22" spans="1:16" x14ac:dyDescent="0.3">
      <c r="A22">
        <v>2032</v>
      </c>
      <c r="B22" s="11">
        <v>1856741.3469943998</v>
      </c>
      <c r="C22" s="5">
        <v>0.05</v>
      </c>
      <c r="D22" s="6">
        <v>0.18253202605561208</v>
      </c>
      <c r="E22" s="14">
        <v>88416.25461878092</v>
      </c>
      <c r="F22">
        <v>0.1</v>
      </c>
      <c r="G22">
        <v>0.23499999999999999</v>
      </c>
      <c r="H22">
        <v>0.215</v>
      </c>
      <c r="I22">
        <v>0.125</v>
      </c>
      <c r="J22">
        <v>0.105</v>
      </c>
      <c r="K22">
        <v>0.1</v>
      </c>
      <c r="L22">
        <v>0.1</v>
      </c>
      <c r="M22">
        <v>1.4999999999999999E-2</v>
      </c>
      <c r="N22">
        <v>5.0000000000000001E-3</v>
      </c>
      <c r="P22">
        <f t="shared" si="0"/>
        <v>1</v>
      </c>
    </row>
    <row r="23" spans="1:16" x14ac:dyDescent="0.3">
      <c r="A23">
        <v>2033</v>
      </c>
      <c r="B23" s="11">
        <v>1949578.4143441198</v>
      </c>
      <c r="C23" s="5">
        <v>0.05</v>
      </c>
      <c r="D23" s="6">
        <v>0.19131411378690563</v>
      </c>
      <c r="E23" s="14">
        <v>92837.067349720048</v>
      </c>
      <c r="F23">
        <v>0.1</v>
      </c>
      <c r="G23">
        <v>0.23499999999999999</v>
      </c>
      <c r="H23">
        <v>0.215</v>
      </c>
      <c r="I23">
        <v>0.125</v>
      </c>
      <c r="J23">
        <v>0.105</v>
      </c>
      <c r="K23">
        <v>0.1</v>
      </c>
      <c r="L23">
        <v>0.1</v>
      </c>
      <c r="M23">
        <v>1.4999999999999999E-2</v>
      </c>
      <c r="N23">
        <v>5.0000000000000001E-3</v>
      </c>
      <c r="P23">
        <f t="shared" si="0"/>
        <v>1</v>
      </c>
    </row>
    <row r="24" spans="1:16" x14ac:dyDescent="0.3">
      <c r="A24">
        <v>2034</v>
      </c>
      <c r="B24" s="11">
        <v>2047057.3350613259</v>
      </c>
      <c r="C24" s="5">
        <v>0.05</v>
      </c>
      <c r="D24" s="6">
        <v>0.20051872205152552</v>
      </c>
      <c r="E24" s="14">
        <v>97478.920717206085</v>
      </c>
      <c r="F24">
        <v>0.1</v>
      </c>
      <c r="G24">
        <v>0.23499999999999999</v>
      </c>
      <c r="H24">
        <v>0.215</v>
      </c>
      <c r="I24">
        <v>0.125</v>
      </c>
      <c r="J24">
        <v>0.105</v>
      </c>
      <c r="K24">
        <v>0.1</v>
      </c>
      <c r="L24">
        <v>0.1</v>
      </c>
      <c r="M24">
        <v>1.4999999999999999E-2</v>
      </c>
      <c r="N24">
        <v>5.0000000000000001E-3</v>
      </c>
      <c r="P24">
        <f t="shared" si="0"/>
        <v>1</v>
      </c>
    </row>
    <row r="25" spans="1:16" x14ac:dyDescent="0.3">
      <c r="A25">
        <v>2035</v>
      </c>
      <c r="B25" s="11">
        <v>2149410.2018143921</v>
      </c>
      <c r="C25" s="5">
        <v>0.05</v>
      </c>
      <c r="D25" s="6">
        <v>0.21016619659708308</v>
      </c>
      <c r="E25" s="14">
        <v>102352.86675306619</v>
      </c>
      <c r="F25">
        <v>0.1</v>
      </c>
      <c r="G25">
        <v>0.23499999999999999</v>
      </c>
      <c r="H25">
        <v>0.215</v>
      </c>
      <c r="I25">
        <v>0.125</v>
      </c>
      <c r="J25">
        <v>0.105</v>
      </c>
      <c r="K25">
        <v>0.1</v>
      </c>
      <c r="L25">
        <v>0.1</v>
      </c>
      <c r="M25">
        <v>1.4999999999999999E-2</v>
      </c>
      <c r="N25">
        <v>5.0000000000000001E-3</v>
      </c>
      <c r="P25">
        <f t="shared" si="0"/>
        <v>1</v>
      </c>
    </row>
    <row r="26" spans="1:16" x14ac:dyDescent="0.3">
      <c r="A26">
        <v>2036</v>
      </c>
      <c r="B26" s="11">
        <v>2256880.7119051116</v>
      </c>
      <c r="C26" s="5">
        <v>0.05</v>
      </c>
      <c r="D26" s="6">
        <v>0.22027782710054844</v>
      </c>
      <c r="E26" s="14">
        <v>107470.51009071944</v>
      </c>
      <c r="F26">
        <v>0.1</v>
      </c>
      <c r="G26">
        <v>0.23499999999999999</v>
      </c>
      <c r="H26">
        <v>0.215</v>
      </c>
      <c r="I26">
        <v>0.125</v>
      </c>
      <c r="J26">
        <v>0.105</v>
      </c>
      <c r="K26">
        <v>0.1</v>
      </c>
      <c r="L26">
        <v>0.1</v>
      </c>
      <c r="M26">
        <v>1.4999999999999999E-2</v>
      </c>
      <c r="N26">
        <v>5.0000000000000001E-3</v>
      </c>
      <c r="P26">
        <f t="shared" si="0"/>
        <v>1</v>
      </c>
    </row>
    <row r="27" spans="1:16" x14ac:dyDescent="0.3">
      <c r="A27">
        <v>2037</v>
      </c>
      <c r="B27" s="11">
        <v>2369724.747500367</v>
      </c>
      <c r="C27" s="5">
        <v>0.05</v>
      </c>
      <c r="D27" s="6">
        <v>0.23087596418345604</v>
      </c>
      <c r="E27" s="14">
        <v>112844.03559525544</v>
      </c>
      <c r="F27">
        <v>0.1</v>
      </c>
      <c r="G27">
        <v>0.23499999999999999</v>
      </c>
      <c r="H27">
        <v>0.215</v>
      </c>
      <c r="I27">
        <v>0.125</v>
      </c>
      <c r="J27">
        <v>0.105</v>
      </c>
      <c r="K27">
        <v>0.1</v>
      </c>
      <c r="L27">
        <v>0.1</v>
      </c>
      <c r="M27">
        <v>1.4999999999999999E-2</v>
      </c>
      <c r="N27">
        <v>5.0000000000000001E-3</v>
      </c>
      <c r="P27">
        <f t="shared" si="0"/>
        <v>1</v>
      </c>
    </row>
    <row r="28" spans="1:16" x14ac:dyDescent="0.3">
      <c r="A28">
        <v>2038</v>
      </c>
      <c r="B28" s="11">
        <v>2488210.9848753852</v>
      </c>
      <c r="C28" s="5">
        <v>0.05</v>
      </c>
      <c r="D28" s="6">
        <v>0.241983995474603</v>
      </c>
      <c r="E28" s="14">
        <v>118486.23737501819</v>
      </c>
      <c r="F28">
        <v>0.1</v>
      </c>
      <c r="G28">
        <v>0.23499999999999999</v>
      </c>
      <c r="H28">
        <v>0.215</v>
      </c>
      <c r="I28">
        <v>0.125</v>
      </c>
      <c r="J28">
        <v>0.105</v>
      </c>
      <c r="K28">
        <v>0.1</v>
      </c>
      <c r="L28">
        <v>0.1</v>
      </c>
      <c r="M28">
        <v>1.4999999999999999E-2</v>
      </c>
      <c r="N28">
        <v>5.0000000000000001E-3</v>
      </c>
      <c r="P28">
        <f t="shared" si="0"/>
        <v>1</v>
      </c>
    </row>
    <row r="29" spans="1:16" x14ac:dyDescent="0.3">
      <c r="A29">
        <v>2039</v>
      </c>
      <c r="B29" s="11">
        <v>2612621.5341191543</v>
      </c>
      <c r="C29" s="5">
        <v>0.05</v>
      </c>
      <c r="D29" s="6">
        <v>0.25362645253271288</v>
      </c>
      <c r="E29" s="14">
        <v>124410.54924376914</v>
      </c>
      <c r="F29">
        <v>0.1</v>
      </c>
      <c r="G29">
        <v>0.23499999999999999</v>
      </c>
      <c r="H29">
        <v>0.215</v>
      </c>
      <c r="I29">
        <v>0.125</v>
      </c>
      <c r="J29">
        <v>0.105</v>
      </c>
      <c r="K29">
        <v>0.1</v>
      </c>
      <c r="L29">
        <v>0.1</v>
      </c>
      <c r="M29">
        <v>1.4999999999999999E-2</v>
      </c>
      <c r="N29">
        <v>5.0000000000000001E-3</v>
      </c>
      <c r="P29">
        <f t="shared" si="0"/>
        <v>1</v>
      </c>
    </row>
    <row r="30" spans="1:16" x14ac:dyDescent="0.3">
      <c r="A30">
        <v>2040</v>
      </c>
      <c r="B30" s="11">
        <v>2743252.6108251121</v>
      </c>
      <c r="C30" s="5">
        <v>0.05</v>
      </c>
      <c r="D30" s="6">
        <v>0.26582906966540398</v>
      </c>
      <c r="E30" s="14">
        <v>130631.07670595776</v>
      </c>
      <c r="F30">
        <v>0.1</v>
      </c>
      <c r="G30">
        <v>0.23499999999999999</v>
      </c>
      <c r="H30">
        <v>0.215</v>
      </c>
      <c r="I30">
        <v>0.125</v>
      </c>
      <c r="J30">
        <v>0.105</v>
      </c>
      <c r="K30">
        <v>0.1</v>
      </c>
      <c r="L30">
        <v>0.1</v>
      </c>
      <c r="M30">
        <v>1.4999999999999999E-2</v>
      </c>
      <c r="N30">
        <v>5.0000000000000001E-3</v>
      </c>
      <c r="P30">
        <f t="shared" si="0"/>
        <v>1</v>
      </c>
    </row>
    <row r="31" spans="1:16" x14ac:dyDescent="0.3">
      <c r="A31">
        <v>2041</v>
      </c>
      <c r="B31" s="11">
        <v>2880415.2413663678</v>
      </c>
      <c r="C31" s="5">
        <v>0.05</v>
      </c>
      <c r="D31" s="6">
        <v>0.27861879887026514</v>
      </c>
      <c r="E31" s="14">
        <v>137162.6305412557</v>
      </c>
      <c r="F31">
        <v>0.05</v>
      </c>
      <c r="G31">
        <v>0.25</v>
      </c>
      <c r="H31">
        <v>0.2</v>
      </c>
      <c r="I31">
        <v>0.15</v>
      </c>
      <c r="J31">
        <v>0.105</v>
      </c>
      <c r="K31">
        <v>0.1</v>
      </c>
      <c r="L31">
        <v>0.08</v>
      </c>
      <c r="M31">
        <v>4.4999999999999998E-2</v>
      </c>
      <c r="N31">
        <v>0.02</v>
      </c>
      <c r="P31">
        <f t="shared" si="0"/>
        <v>1</v>
      </c>
    </row>
    <row r="32" spans="1:16" x14ac:dyDescent="0.3">
      <c r="A32">
        <v>2042</v>
      </c>
      <c r="B32" s="11">
        <v>3024436.003434686</v>
      </c>
      <c r="C32" s="5">
        <v>0.05</v>
      </c>
      <c r="D32" s="6">
        <v>0.2920238642776346</v>
      </c>
      <c r="E32" s="14">
        <v>144020.7620683182</v>
      </c>
      <c r="F32">
        <v>0.05</v>
      </c>
      <c r="G32">
        <v>0.25</v>
      </c>
      <c r="H32">
        <v>0.2</v>
      </c>
      <c r="I32">
        <v>0.15</v>
      </c>
      <c r="J32">
        <v>0.105</v>
      </c>
      <c r="K32">
        <v>0.1</v>
      </c>
      <c r="L32">
        <v>0.08</v>
      </c>
      <c r="M32">
        <v>4.4999999999999998E-2</v>
      </c>
      <c r="N32">
        <v>0.02</v>
      </c>
      <c r="P32">
        <f t="shared" si="0"/>
        <v>1</v>
      </c>
    </row>
    <row r="33" spans="1:16" x14ac:dyDescent="0.3">
      <c r="A33">
        <v>2043</v>
      </c>
      <c r="B33" s="11">
        <v>3175657.8036064203</v>
      </c>
      <c r="C33" s="5">
        <v>0.05</v>
      </c>
      <c r="D33" s="6">
        <v>0.30607387044149303</v>
      </c>
      <c r="E33" s="14">
        <v>151221.8001717343</v>
      </c>
      <c r="F33">
        <v>0.05</v>
      </c>
      <c r="G33">
        <v>0.25</v>
      </c>
      <c r="H33">
        <v>0.2</v>
      </c>
      <c r="I33">
        <v>0.15</v>
      </c>
      <c r="J33">
        <v>0.105</v>
      </c>
      <c r="K33">
        <v>0.1</v>
      </c>
      <c r="L33">
        <v>0.08</v>
      </c>
      <c r="M33">
        <v>4.4999999999999998E-2</v>
      </c>
      <c r="N33">
        <v>0.02</v>
      </c>
      <c r="P33">
        <f t="shared" si="0"/>
        <v>1</v>
      </c>
    </row>
    <row r="34" spans="1:16" x14ac:dyDescent="0.3">
      <c r="A34">
        <v>2044</v>
      </c>
      <c r="B34" s="11">
        <v>3334440.6937867412</v>
      </c>
      <c r="C34" s="5">
        <v>0.05</v>
      </c>
      <c r="D34" s="6">
        <v>0.32079987330442483</v>
      </c>
      <c r="E34" s="14">
        <v>158782.89018032094</v>
      </c>
      <c r="F34">
        <v>0.05</v>
      </c>
      <c r="G34">
        <v>0.25</v>
      </c>
      <c r="H34">
        <v>0.2</v>
      </c>
      <c r="I34">
        <v>0.15</v>
      </c>
      <c r="J34">
        <v>0.105</v>
      </c>
      <c r="K34">
        <v>0.1</v>
      </c>
      <c r="L34">
        <v>0.08</v>
      </c>
      <c r="M34">
        <v>4.4999999999999998E-2</v>
      </c>
      <c r="N34">
        <v>0.02</v>
      </c>
      <c r="P34">
        <f t="shared" si="0"/>
        <v>1</v>
      </c>
    </row>
    <row r="35" spans="1:16" x14ac:dyDescent="0.3">
      <c r="A35">
        <v>2045</v>
      </c>
      <c r="B35" s="11">
        <v>3501162.7284760782</v>
      </c>
      <c r="C35" s="5">
        <v>0.05</v>
      </c>
      <c r="D35" s="6">
        <v>0.33623437002324319</v>
      </c>
      <c r="E35" s="14">
        <v>166722.03468933702</v>
      </c>
      <c r="F35">
        <v>0.05</v>
      </c>
      <c r="G35">
        <v>0.25</v>
      </c>
      <c r="H35">
        <v>0.2</v>
      </c>
      <c r="I35">
        <v>0.15</v>
      </c>
      <c r="J35">
        <v>0.105</v>
      </c>
      <c r="K35">
        <v>0.1</v>
      </c>
      <c r="L35">
        <v>0.08</v>
      </c>
      <c r="M35">
        <v>4.4999999999999998E-2</v>
      </c>
      <c r="N35">
        <v>0.02</v>
      </c>
      <c r="P35">
        <f t="shared" si="0"/>
        <v>1</v>
      </c>
    </row>
    <row r="36" spans="1:16" x14ac:dyDescent="0.3">
      <c r="A36">
        <v>2046</v>
      </c>
      <c r="B36" s="11">
        <v>3676220.8648998821</v>
      </c>
      <c r="C36" s="5">
        <v>0.05</v>
      </c>
      <c r="D36" s="6">
        <v>0.35241147681782131</v>
      </c>
      <c r="E36" s="14">
        <v>175058.13642380387</v>
      </c>
      <c r="F36">
        <v>0.05</v>
      </c>
      <c r="G36">
        <v>0.25</v>
      </c>
      <c r="H36">
        <v>0.2</v>
      </c>
      <c r="I36">
        <v>0.15</v>
      </c>
      <c r="J36">
        <v>0.105</v>
      </c>
      <c r="K36">
        <v>0.1</v>
      </c>
      <c r="L36">
        <v>0.08</v>
      </c>
      <c r="M36">
        <v>4.4999999999999998E-2</v>
      </c>
      <c r="N36">
        <v>0.02</v>
      </c>
      <c r="P36">
        <f t="shared" si="0"/>
        <v>1</v>
      </c>
    </row>
    <row r="37" spans="1:16" x14ac:dyDescent="0.3">
      <c r="A37">
        <v>2047</v>
      </c>
      <c r="B37" s="11">
        <v>3860031.9081448764</v>
      </c>
      <c r="C37" s="5">
        <v>0.05</v>
      </c>
      <c r="D37" s="6">
        <v>0.36936689323634209</v>
      </c>
      <c r="E37" s="14">
        <v>183811.04324499425</v>
      </c>
      <c r="F37">
        <v>0.05</v>
      </c>
      <c r="G37">
        <v>0.25</v>
      </c>
      <c r="H37">
        <v>0.2</v>
      </c>
      <c r="I37">
        <v>0.15</v>
      </c>
      <c r="J37">
        <v>0.105</v>
      </c>
      <c r="K37">
        <v>0.1</v>
      </c>
      <c r="L37">
        <v>0.08</v>
      </c>
      <c r="M37">
        <v>4.4999999999999998E-2</v>
      </c>
      <c r="N37">
        <v>0.02</v>
      </c>
      <c r="P37">
        <f t="shared" si="0"/>
        <v>1</v>
      </c>
    </row>
    <row r="38" spans="1:16" x14ac:dyDescent="0.3">
      <c r="A38">
        <v>2048</v>
      </c>
      <c r="B38" s="11">
        <v>4053033.5035521202</v>
      </c>
      <c r="C38" s="5">
        <v>0.05</v>
      </c>
      <c r="D38" s="6">
        <v>0.38713806476020812</v>
      </c>
      <c r="E38" s="14">
        <v>193001.59540724382</v>
      </c>
      <c r="F38">
        <v>0.05</v>
      </c>
      <c r="G38">
        <v>0.25</v>
      </c>
      <c r="H38">
        <v>0.2</v>
      </c>
      <c r="I38">
        <v>0.15</v>
      </c>
      <c r="J38">
        <v>0.105</v>
      </c>
      <c r="K38">
        <v>0.1</v>
      </c>
      <c r="L38">
        <v>0.08</v>
      </c>
      <c r="M38">
        <v>4.4999999999999998E-2</v>
      </c>
      <c r="N38">
        <v>0.02</v>
      </c>
      <c r="P38">
        <f t="shared" si="0"/>
        <v>1</v>
      </c>
    </row>
    <row r="39" spans="1:16" x14ac:dyDescent="0.3">
      <c r="A39">
        <v>2049</v>
      </c>
      <c r="B39" s="11">
        <v>4255685.178729726</v>
      </c>
      <c r="C39" s="5">
        <v>0.05</v>
      </c>
      <c r="D39" s="6">
        <v>0.40576427253687142</v>
      </c>
      <c r="E39" s="14">
        <v>202651.67517760582</v>
      </c>
      <c r="F39">
        <v>0.05</v>
      </c>
      <c r="G39">
        <v>0.25</v>
      </c>
      <c r="H39">
        <v>0.2</v>
      </c>
      <c r="I39">
        <v>0.15</v>
      </c>
      <c r="J39">
        <v>0.105</v>
      </c>
      <c r="K39">
        <v>0.1</v>
      </c>
      <c r="L39">
        <v>0.08</v>
      </c>
      <c r="M39">
        <v>4.4999999999999998E-2</v>
      </c>
      <c r="N39">
        <v>0.02</v>
      </c>
      <c r="P39">
        <f t="shared" si="0"/>
        <v>1</v>
      </c>
    </row>
    <row r="40" spans="1:16" x14ac:dyDescent="0.3">
      <c r="A40">
        <v>2050</v>
      </c>
      <c r="B40" s="11">
        <v>4468469.4376662122</v>
      </c>
      <c r="C40" s="5">
        <v>0.05</v>
      </c>
      <c r="D40" s="6">
        <v>0.42528662090890829</v>
      </c>
      <c r="E40" s="14">
        <v>212784.25893648621</v>
      </c>
      <c r="F40">
        <v>0.05</v>
      </c>
      <c r="G40">
        <v>0.25</v>
      </c>
      <c r="H40">
        <v>0.2</v>
      </c>
      <c r="I40">
        <v>0.15</v>
      </c>
      <c r="J40">
        <v>0.105</v>
      </c>
      <c r="K40">
        <v>0.1</v>
      </c>
      <c r="L40">
        <v>0.08</v>
      </c>
      <c r="M40">
        <v>4.4999999999999998E-2</v>
      </c>
      <c r="N40">
        <v>0.02</v>
      </c>
      <c r="P40">
        <f t="shared" si="0"/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workbookViewId="0">
      <selection activeCell="B30" sqref="B30"/>
    </sheetView>
  </sheetViews>
  <sheetFormatPr defaultRowHeight="14.4" x14ac:dyDescent="0.3"/>
  <cols>
    <col min="2" max="2" width="18.44140625" customWidth="1"/>
    <col min="3" max="3" width="18.33203125" customWidth="1"/>
    <col min="4" max="4" width="21.33203125" customWidth="1"/>
    <col min="5" max="5" width="18.44140625" customWidth="1"/>
    <col min="6" max="6" width="21.6640625" bestFit="1" customWidth="1"/>
  </cols>
  <sheetData>
    <row r="1" spans="1:6" x14ac:dyDescent="0.3">
      <c r="A1" t="s">
        <v>0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</row>
    <row r="2" spans="1:6" x14ac:dyDescent="0.3">
      <c r="A2">
        <f>'Emission Assumption Summary'!A2</f>
        <v>2012</v>
      </c>
      <c r="B2" s="10">
        <f>IF(A2="","",'Summary Sheet'!E2)</f>
        <v>8987452.9343999997</v>
      </c>
      <c r="C2" t="s">
        <v>9</v>
      </c>
      <c r="D2" s="12">
        <v>20057.249577127128</v>
      </c>
      <c r="E2" s="8">
        <v>23.956522</v>
      </c>
      <c r="F2" s="12">
        <f>IF(A2="","",(('Emissions Factors'!$B$3/'Gas Vehicles'!E2)*('Gas Vehicles'!D2*'Gas Vehicles'!B2))/10^6)</f>
        <v>66066113.0220218</v>
      </c>
    </row>
    <row r="3" spans="1:6" x14ac:dyDescent="0.3">
      <c r="A3">
        <f>'Emission Assumption Summary'!A3</f>
        <v>2013</v>
      </c>
      <c r="B3" s="10">
        <f>IF(A3="","",'Summary Sheet'!E3)</f>
        <v>9048515.3297457602</v>
      </c>
      <c r="C3" s="6">
        <f>IF(A3="","",(B3-B2)/B2)</f>
        <v>6.794182488793976E-3</v>
      </c>
      <c r="D3" s="12">
        <f>IF(A3="","",D2+(D2*Assumptions!$B$17))</f>
        <v>19906.820205298674</v>
      </c>
      <c r="E3" s="8">
        <f>IF(A3="","",E2+(E2*Assumptions!$B$11))</f>
        <v>23.956522</v>
      </c>
      <c r="F3" s="12">
        <f>IF(A3="","",(('Emissions Factors'!$B$3/'Gas Vehicles'!E3)*('Gas Vehicles'!D3*'Gas Vehicles'!B3))/10^6)</f>
        <v>66016115.913342051</v>
      </c>
    </row>
    <row r="4" spans="1:6" x14ac:dyDescent="0.3">
      <c r="A4">
        <f>'Emission Assumption Summary'!A4</f>
        <v>2014</v>
      </c>
      <c r="B4" s="10">
        <f>IF(A4="","",'Summary Sheet'!E4)</f>
        <v>9066217.7111340445</v>
      </c>
      <c r="C4" s="6">
        <f>IF(A4="","",(B4-B3)/B3)</f>
        <v>1.9563851906279147E-3</v>
      </c>
      <c r="D4" s="12">
        <f>IF(A4="","",D3+(D3*Assumptions!$B$17))</f>
        <v>19757.519053758933</v>
      </c>
      <c r="E4" s="8">
        <f>IF(A4="","",E3+(E3*Assumptions!$B$11))</f>
        <v>23.956522</v>
      </c>
      <c r="F4" s="12">
        <f>IF(A4="","",(('Emissions Factors'!$B$3/'Gas Vehicles'!E4)*('Gas Vehicles'!D4*'Gas Vehicles'!B4))/10^6)</f>
        <v>65649179.34837126</v>
      </c>
    </row>
    <row r="5" spans="1:6" x14ac:dyDescent="0.3">
      <c r="A5">
        <f>'Emission Assumption Summary'!A5</f>
        <v>2015</v>
      </c>
      <c r="B5" s="10">
        <f>IF(A5="","",'Summary Sheet'!E5)</f>
        <v>9083951.9709707331</v>
      </c>
      <c r="C5" s="6">
        <f t="shared" ref="C5:C68" si="0">IF(A5="","",(B5-B4)/B4)</f>
        <v>1.9560814003958386E-3</v>
      </c>
      <c r="D5" s="12">
        <f>IF(A5="","",D4+(D4*Assumptions!$B$17))</f>
        <v>19609.337660855741</v>
      </c>
      <c r="E5" s="8">
        <f>IF(A5="","",E4+(E4*Assumptions!$B$11))</f>
        <v>23.956522</v>
      </c>
      <c r="F5" s="12">
        <f>IF(A5="","",(('Emissions Factors'!$B$3/'Gas Vehicles'!E5)*('Gas Vehicles'!D5*'Gas Vehicles'!B5))/10^6)</f>
        <v>65284262.528393015</v>
      </c>
    </row>
    <row r="6" spans="1:6" x14ac:dyDescent="0.3">
      <c r="A6">
        <f>'Emission Assumption Summary'!A6</f>
        <v>2016</v>
      </c>
      <c r="B6" s="10">
        <f>IF(A6="","",'Summary Sheet'!E6)</f>
        <v>9101718.1666625347</v>
      </c>
      <c r="C6" s="6">
        <f t="shared" si="0"/>
        <v>1.9557782503228129E-3</v>
      </c>
      <c r="D6" s="12">
        <f>IF(A6="","",D5+(D5*Assumptions!$B$17))</f>
        <v>19462.267628399324</v>
      </c>
      <c r="E6" s="8">
        <f>IF(A6="","",E5+(E5*Assumptions!$B$11))</f>
        <v>23.956522</v>
      </c>
      <c r="F6" s="12">
        <f>IF(A6="","",(('Emissions Factors'!$B$3/'Gas Vehicles'!E6)*('Gas Vehicles'!D6*'Gas Vehicles'!B6))/10^6)</f>
        <v>64921354.4886159</v>
      </c>
    </row>
    <row r="7" spans="1:6" x14ac:dyDescent="0.3">
      <c r="A7">
        <f>'Emission Assumption Summary'!A7</f>
        <v>2017</v>
      </c>
      <c r="B7" s="10">
        <f>IF(A7="","",'Summary Sheet'!E7)</f>
        <v>9119516.3557195384</v>
      </c>
      <c r="C7" s="6">
        <f t="shared" si="0"/>
        <v>1.955475738876898E-3</v>
      </c>
      <c r="D7" s="12">
        <f>IF(A7="","",D6+(D6*Assumptions!$B$17))</f>
        <v>19316.300621186328</v>
      </c>
      <c r="E7" s="8">
        <f>IF(A7="","",E6+(E6*Assumptions!$B$11))</f>
        <v>23.956522</v>
      </c>
      <c r="F7" s="12">
        <f>IF(A7="","",(('Emissions Factors'!$B$3/'Gas Vehicles'!E7)*('Gas Vehicles'!D7*'Gas Vehicles'!B7))/10^6)</f>
        <v>64560444.322586514</v>
      </c>
    </row>
    <row r="8" spans="1:6" x14ac:dyDescent="0.3">
      <c r="A8">
        <f>'Emission Assumption Summary'!A8</f>
        <v>2018</v>
      </c>
      <c r="B8" s="10">
        <f>IF(A8="","",'Summary Sheet'!E8)</f>
        <v>9137346.5957553964</v>
      </c>
      <c r="C8" s="6">
        <f t="shared" si="0"/>
        <v>1.9551738645301416E-3</v>
      </c>
      <c r="D8" s="12">
        <f>IF(A8="","",D7+(D7*Assumptions!$B$17))</f>
        <v>19171.428366527431</v>
      </c>
      <c r="E8" s="8">
        <f>IF(A8="","",E7+(E7*Assumptions!$B$11))</f>
        <v>23.956522</v>
      </c>
      <c r="F8" s="12">
        <f>IF(A8="","",(('Emissions Factors'!$B$3/'Gas Vehicles'!E8)*('Gas Vehicles'!D8*'Gas Vehicles'!B8))/10^6)</f>
        <v>64201521.181888431</v>
      </c>
    </row>
    <row r="9" spans="1:6" x14ac:dyDescent="0.3">
      <c r="A9">
        <f>'Emission Assumption Summary'!A9</f>
        <v>2019</v>
      </c>
      <c r="B9" s="10">
        <f>IF(A9="","",'Summary Sheet'!E9)</f>
        <v>9155208.9444875121</v>
      </c>
      <c r="C9" s="6">
        <f t="shared" si="0"/>
        <v>1.954872625759141E-3</v>
      </c>
      <c r="D9" s="12">
        <f>IF(A9="","",D8+(D8*Assumptions!$B$17))</f>
        <v>19027.642653778476</v>
      </c>
      <c r="E9" s="8">
        <f>IF(A9="","",E8+(E8*Assumptions!$B$11))</f>
        <v>23.956522</v>
      </c>
      <c r="F9" s="12">
        <f>IF(A9="","",(('Emissions Factors'!$B$3/'Gas Vehicles'!E9)*('Gas Vehicles'!D9*'Gas Vehicles'!B9))/10^6)</f>
        <v>63844574.275842652</v>
      </c>
    </row>
    <row r="10" spans="1:6" x14ac:dyDescent="0.3">
      <c r="A10">
        <f>'Emission Assumption Summary'!A10</f>
        <v>2020</v>
      </c>
      <c r="B10" s="10">
        <f>IF(A10="","",'Summary Sheet'!E10)</f>
        <v>9173103.4597372226</v>
      </c>
      <c r="C10" s="6">
        <f t="shared" si="0"/>
        <v>1.9545720210443788E-3</v>
      </c>
      <c r="D10" s="12">
        <f>IF(A10="","",D9+(D9*Assumptions!$B$17))</f>
        <v>18884.935333875135</v>
      </c>
      <c r="E10" s="8">
        <f>IF(A10="","",E9+(E9*Assumptions!$B$11))</f>
        <v>23.956522</v>
      </c>
      <c r="F10" s="12">
        <f>IF(A10="","",(('Emissions Factors'!$B$3/'Gas Vehicles'!E10)*('Gas Vehicles'!D10*'Gas Vehicles'!B10))/10^6)</f>
        <v>63489592.871209569</v>
      </c>
    </row>
    <row r="11" spans="1:6" x14ac:dyDescent="0.3">
      <c r="A11">
        <f>'Emission Assumption Summary'!A11</f>
        <v>2021</v>
      </c>
      <c r="B11" s="10">
        <f>IF(A11="","",'Summary Sheet'!E11)</f>
        <v>9191030.1994299982</v>
      </c>
      <c r="C11" s="6">
        <f t="shared" si="0"/>
        <v>1.9542720488720041E-3</v>
      </c>
      <c r="D11" s="12">
        <f>IF(A11="","",D10+(D10*Assumptions!$B$17))</f>
        <v>18743.298318871071</v>
      </c>
      <c r="E11" s="8">
        <f>IF(A11="","",E10+(E10*Assumptions!$B$11))</f>
        <v>23.956522</v>
      </c>
      <c r="F11" s="12">
        <f>IF(A11="","",(('Emissions Factors'!$B$3/'Gas Vehicles'!E11)*('Gas Vehicles'!D11*'Gas Vehicles'!B11))/10^6)</f>
        <v>63136566.291892387</v>
      </c>
    </row>
    <row r="12" spans="1:6" x14ac:dyDescent="0.3">
      <c r="A12">
        <f>'Emission Assumption Summary'!A12</f>
        <v>2022</v>
      </c>
      <c r="B12" s="10">
        <f>IF(A12="","",'Summary Sheet'!E12)</f>
        <v>9208989.2215956096</v>
      </c>
      <c r="C12" s="6">
        <f t="shared" si="0"/>
        <v>1.953972707730321E-3</v>
      </c>
      <c r="D12" s="12">
        <f>IF(A12="","",D11+(D11*Assumptions!$B$17))</f>
        <v>18602.723581479539</v>
      </c>
      <c r="E12" s="8">
        <f>IF(A12="","",E11+(E11*Assumptions!$B$11))</f>
        <v>23.956522</v>
      </c>
      <c r="F12" s="12">
        <f>IF(A12="","",(('Emissions Factors'!$B$3/'Gas Vehicles'!E12)*('Gas Vehicles'!D12*'Gas Vehicles'!B12))/10^6)</f>
        <v>62785483.91864191</v>
      </c>
    </row>
    <row r="13" spans="1:6" x14ac:dyDescent="0.3">
      <c r="A13">
        <f>'Emission Assumption Summary'!A13</f>
        <v>2023</v>
      </c>
      <c r="B13" s="10">
        <f>IF(A13="","",'Summary Sheet'!E13)</f>
        <v>9226980.5843683351</v>
      </c>
      <c r="C13" s="6">
        <f t="shared" si="0"/>
        <v>1.9536739961140081E-3</v>
      </c>
      <c r="D13" s="12">
        <f>IF(A13="","",D12+(D12*Assumptions!$B$17))</f>
        <v>18463.203154618441</v>
      </c>
      <c r="E13" s="8">
        <f>IF(A13="","",E12+(E12*Assumptions!$B$11))</f>
        <v>23.956522</v>
      </c>
      <c r="F13" s="12">
        <f>IF(A13="","",(('Emissions Factors'!$B$3/'Gas Vehicles'!E13)*('Gas Vehicles'!D13*'Gas Vehicles'!B13))/10^6)</f>
        <v>62436335.188762881</v>
      </c>
    </row>
    <row r="14" spans="1:6" x14ac:dyDescent="0.3">
      <c r="A14">
        <f>'Emission Assumption Summary'!A14</f>
        <v>2024</v>
      </c>
      <c r="B14" s="10">
        <f>IF(A14="","",'Summary Sheet'!E14)</f>
        <v>9245004.3459871449</v>
      </c>
      <c r="C14" s="6">
        <f t="shared" si="0"/>
        <v>1.953375912521621E-3</v>
      </c>
      <c r="D14" s="12">
        <f>IF(A14="","",D13+(D13*Assumptions!$B$17))</f>
        <v>18324.729130958804</v>
      </c>
      <c r="E14" s="8">
        <f>IF(A14="","",E13+(E13*Assumptions!$B$11))</f>
        <v>23.956522</v>
      </c>
      <c r="F14" s="12">
        <f>IF(A14="","",(('Emissions Factors'!$B$3/'Gas Vehicles'!E14)*('Gas Vehicles'!D14*'Gas Vehicles'!B14))/10^6)</f>
        <v>62089109.595821843</v>
      </c>
    </row>
    <row r="15" spans="1:6" x14ac:dyDescent="0.3">
      <c r="A15">
        <f>'Emission Assumption Summary'!A15</f>
        <v>2025</v>
      </c>
      <c r="B15" s="10">
        <f>IF(A15="","",'Summary Sheet'!E15)</f>
        <v>9263060.5647958778</v>
      </c>
      <c r="C15" s="6">
        <f t="shared" si="0"/>
        <v>1.9530784554547395E-3</v>
      </c>
      <c r="D15" s="12">
        <f>IF(A15="","",D14+(D14*Assumptions!$B$17))</f>
        <v>18187.293662476612</v>
      </c>
      <c r="E15" s="8">
        <f>IF(A15="","",E14+(E14*Assumptions!$B$11))</f>
        <v>23.956522</v>
      </c>
      <c r="F15" s="12">
        <f>IF(A15="","",(('Emissions Factors'!$B$3/'Gas Vehicles'!E15)*('Gas Vehicles'!D15*'Gas Vehicles'!B15))/10^6)</f>
        <v>61743796.689356118</v>
      </c>
    </row>
    <row r="16" spans="1:6" x14ac:dyDescent="0.3">
      <c r="A16">
        <f>'Emission Assumption Summary'!A16</f>
        <v>2026</v>
      </c>
      <c r="B16" s="10">
        <f>IF(A16="","",'Summary Sheet'!E16)</f>
        <v>9281149.2992434409</v>
      </c>
      <c r="C16" s="6">
        <f t="shared" si="0"/>
        <v>1.9527816234203444E-3</v>
      </c>
      <c r="D16" s="12">
        <f>IF(A16="","",D15+(D15*Assumptions!$B$17))</f>
        <v>18050.888960008037</v>
      </c>
      <c r="E16" s="8">
        <f>IF(A16="","",E15+(E15*Assumptions!$B$11))</f>
        <v>23.956522</v>
      </c>
      <c r="F16" s="12">
        <f>IF(A16="","",(('Emissions Factors'!$B$3/'Gas Vehicles'!E16)*('Gas Vehicles'!D16*'Gas Vehicles'!B16))/10^6)</f>
        <v>61400386.074584611</v>
      </c>
    </row>
    <row r="17" spans="1:6" x14ac:dyDescent="0.3">
      <c r="A17">
        <f>'Emission Assumption Summary'!A17</f>
        <v>2027</v>
      </c>
      <c r="B17" s="10">
        <f>IF(A17="","",'Summary Sheet'!E17)</f>
        <v>9299270.6078839954</v>
      </c>
      <c r="C17" s="6">
        <f t="shared" si="0"/>
        <v>1.9524854149293469E-3</v>
      </c>
      <c r="D17" s="12">
        <f>IF(A17="","",D16+(D16*Assumptions!$B$17))</f>
        <v>17915.507292807975</v>
      </c>
      <c r="E17" s="8">
        <f>IF(A17="","",E16+(E16*Assumptions!$B$11))</f>
        <v>23.956522</v>
      </c>
      <c r="F17" s="12">
        <f>IF(A17="","",(('Emissions Factors'!$B$3/'Gas Vehicles'!E17)*('Gas Vehicles'!D17*'Gas Vehicles'!B17))/10^6)</f>
        <v>61058867.412119769</v>
      </c>
    </row>
    <row r="18" spans="1:6" x14ac:dyDescent="0.3">
      <c r="A18">
        <f>'Emission Assumption Summary'!A18</f>
        <v>2028</v>
      </c>
      <c r="B18" s="10">
        <f>IF(A18="","",'Summary Sheet'!E18)</f>
        <v>9317424.5493771508</v>
      </c>
      <c r="C18" s="6">
        <f t="shared" si="0"/>
        <v>1.9521898284973426E-3</v>
      </c>
      <c r="D18" s="12">
        <f>IF(A18="","",D17+(D17*Assumptions!$B$17))</f>
        <v>17781.140988111914</v>
      </c>
      <c r="E18" s="8">
        <f>IF(A18="","",E17+(E17*Assumptions!$B$11))</f>
        <v>23.956522</v>
      </c>
      <c r="F18" s="12">
        <f>IF(A18="","",(('Emissions Factors'!$B$3/'Gas Vehicles'!E18)*('Gas Vehicles'!D18*'Gas Vehicles'!B18))/10^6)</f>
        <v>60719230.41768112</v>
      </c>
    </row>
    <row r="19" spans="1:6" x14ac:dyDescent="0.3">
      <c r="A19">
        <f>'Emission Assumption Summary'!A19</f>
        <v>2029</v>
      </c>
      <c r="B19" s="10">
        <f>IF(A19="","",'Summary Sheet'!E19)</f>
        <v>9335611.1824881472</v>
      </c>
      <c r="C19" s="6">
        <f t="shared" si="0"/>
        <v>1.9518948626433548E-3</v>
      </c>
      <c r="D19" s="12">
        <f>IF(A19="","",D18+(D18*Assumptions!$B$17))</f>
        <v>17647.782430701074</v>
      </c>
      <c r="E19" s="8">
        <f>IF(A19="","",E18+(E18*Assumptions!$B$11))</f>
        <v>23.956522</v>
      </c>
      <c r="F19" s="12">
        <f>IF(A19="","",(('Emissions Factors'!$B$3/'Gas Vehicles'!E19)*('Gas Vehicles'!D19*'Gas Vehicles'!B19))/10^6)</f>
        <v>60381464.861810066</v>
      </c>
    </row>
    <row r="20" spans="1:6" x14ac:dyDescent="0.3">
      <c r="A20">
        <f>'Emission Assumption Summary'!A20</f>
        <v>2030</v>
      </c>
      <c r="B20" s="10">
        <f>IF(A20="","",'Summary Sheet'!E20)</f>
        <v>9353830.5660880506</v>
      </c>
      <c r="C20" s="6">
        <f t="shared" si="0"/>
        <v>1.9516005158911904E-3</v>
      </c>
      <c r="D20" s="12">
        <f>IF(A20="","",D19+(D19*Assumptions!$B$17))</f>
        <v>17515.424062470815</v>
      </c>
      <c r="E20" s="8">
        <f>IF(A20="","",E19+(E19*Assumptions!$B$11))</f>
        <v>23.956522</v>
      </c>
      <c r="F20" s="12">
        <f>IF(A20="","",(('Emissions Factors'!$B$3/'Gas Vehicles'!E20)*('Gas Vehicles'!D20*'Gas Vehicles'!B20))/10^6)</f>
        <v>60045560.56958624</v>
      </c>
    </row>
    <row r="21" spans="1:6" x14ac:dyDescent="0.3">
      <c r="A21">
        <f>'Emission Assumption Summary'!A21</f>
        <v>2031</v>
      </c>
      <c r="B21" s="10">
        <f>IF(A21="","",'Summary Sheet'!E21)</f>
        <v>9372082.7591539379</v>
      </c>
      <c r="C21" s="6">
        <f t="shared" si="0"/>
        <v>1.9513067867681861E-3</v>
      </c>
      <c r="D21" s="12">
        <f>IF(A21="","",D20+(D20*Assumptions!$B$17))</f>
        <v>17384.058382002284</v>
      </c>
      <c r="E21" s="8">
        <f>IF(A21="","",E20+(E20*Assumptions!$B$11))</f>
        <v>23.956522</v>
      </c>
      <c r="F21" s="12">
        <f>IF(A21="","",(('Emissions Factors'!$B$3/'Gas Vehicles'!E21)*('Gas Vehicles'!D21*'Gas Vehicles'!B21))/10^6)</f>
        <v>59711507.420345172</v>
      </c>
    </row>
    <row r="22" spans="1:6" x14ac:dyDescent="0.3">
      <c r="A22">
        <f>'Emission Assumption Summary'!A22</f>
        <v>2032</v>
      </c>
      <c r="B22" s="10">
        <f>IF(A22="","",'Summary Sheet'!E22)</f>
        <v>9390367.8207691014</v>
      </c>
      <c r="C22" s="6">
        <f t="shared" si="0"/>
        <v>1.9510136738073512E-3</v>
      </c>
      <c r="D22" s="12">
        <f>IF(A22="","",D21+(D21*Assumptions!$B$17))</f>
        <v>17253.677944137267</v>
      </c>
      <c r="E22" s="8">
        <f>IF(A22="","",E21+(E21*Assumptions!$B$11))</f>
        <v>23.956522</v>
      </c>
      <c r="F22" s="12">
        <f>IF(A22="","",(('Emissions Factors'!$B$3/'Gas Vehicles'!E22)*('Gas Vehicles'!D22*'Gas Vehicles'!B22))/10^6)</f>
        <v>59379295.347397372</v>
      </c>
    </row>
    <row r="23" spans="1:6" x14ac:dyDescent="0.3">
      <c r="A23">
        <f>'Emission Assumption Summary'!A23</f>
        <v>2033</v>
      </c>
      <c r="B23" s="10">
        <f>IF(A23="","",'Summary Sheet'!E23)</f>
        <v>9408685.8101232201</v>
      </c>
      <c r="C23" s="6">
        <f t="shared" si="0"/>
        <v>1.950721175543729E-3</v>
      </c>
      <c r="D23" s="12">
        <f>IF(A23="","",D22+(D22*Assumptions!$B$17))</f>
        <v>17124.275359556239</v>
      </c>
      <c r="E23" s="8">
        <f>IF(A23="","",E22+(E22*Assumptions!$B$11))</f>
        <v>23.956522</v>
      </c>
      <c r="F23" s="12">
        <f>IF(A23="","",(('Emissions Factors'!$B$3/'Gas Vehicles'!E23)*('Gas Vehicles'!D23*'Gas Vehicles'!B23))/10^6)</f>
        <v>59048914.337748758</v>
      </c>
    </row>
    <row r="24" spans="1:6" x14ac:dyDescent="0.3">
      <c r="A24">
        <f>'Emission Assumption Summary'!A24</f>
        <v>2034</v>
      </c>
      <c r="B24" s="10">
        <f>IF(A24="","",'Summary Sheet'!E24)</f>
        <v>9427036.7865125686</v>
      </c>
      <c r="C24" s="6">
        <f t="shared" si="0"/>
        <v>1.9504292905183295E-3</v>
      </c>
      <c r="D24" s="12">
        <f>IF(A24="","",D23+(D23*Assumptions!$B$17))</f>
        <v>16995.843294359569</v>
      </c>
      <c r="E24" s="8">
        <f>IF(A24="","",E23+(E23*Assumptions!$B$11))</f>
        <v>23.956522</v>
      </c>
      <c r="F24" s="12">
        <f>IF(A24="","",(('Emissions Factors'!$B$3/'Gas Vehicles'!E24)*('Gas Vehicles'!D24*'Gas Vehicles'!B24))/10^6)</f>
        <v>58720354.431822568</v>
      </c>
    </row>
    <row r="25" spans="1:6" x14ac:dyDescent="0.3">
      <c r="A25">
        <f>'Emission Assumption Summary'!A25</f>
        <v>2035</v>
      </c>
      <c r="B25" s="10">
        <f>IF(A25="","",'Summary Sheet'!E25)</f>
        <v>9445420.8093401995</v>
      </c>
      <c r="C25" s="6">
        <f t="shared" si="0"/>
        <v>1.9501380172752922E-3</v>
      </c>
      <c r="D25" s="12">
        <f>IF(A25="","",D24+(D24*Assumptions!$B$17))</f>
        <v>16868.374469651873</v>
      </c>
      <c r="E25" s="8">
        <f>IF(A25="","",E24+(E24*Assumptions!$B$11))</f>
        <v>23.956522</v>
      </c>
      <c r="F25" s="12">
        <f>IF(A25="","",(('Emissions Factors'!$B$3/'Gas Vehicles'!E25)*('Gas Vehicles'!D25*'Gas Vehicles'!B25))/10^6)</f>
        <v>58393605.723182537</v>
      </c>
    </row>
    <row r="26" spans="1:6" x14ac:dyDescent="0.3">
      <c r="A26">
        <f>'Emission Assumption Summary'!A26</f>
        <v>2036</v>
      </c>
      <c r="B26" s="10">
        <f>IF(A26="","",'Summary Sheet'!E26)</f>
        <v>9463837.9381161369</v>
      </c>
      <c r="C26" s="6">
        <f t="shared" si="0"/>
        <v>1.9498473543630285E-3</v>
      </c>
      <c r="D26" s="12">
        <f>IF(A26="","",D25+(D25*Assumptions!$B$17))</f>
        <v>16741.861661129486</v>
      </c>
      <c r="E26" s="8">
        <f>IF(A26="","",E25+(E25*Assumptions!$B$11))</f>
        <v>23.956522</v>
      </c>
      <c r="F26" s="12">
        <f>IF(A26="","",(('Emissions Factors'!$B$3/'Gas Vehicles'!E26)*('Gas Vehicles'!D26*'Gas Vehicles'!B26))/10^6)</f>
        <v>58068658.35825751</v>
      </c>
    </row>
    <row r="27" spans="1:6" x14ac:dyDescent="0.3">
      <c r="A27">
        <f>'Emission Assumption Summary'!A27</f>
        <v>2037</v>
      </c>
      <c r="B27" s="10">
        <f>IF(A27="","",'Summary Sheet'!E27)</f>
        <v>9482288.2324575763</v>
      </c>
      <c r="C27" s="6">
        <f t="shared" si="0"/>
        <v>1.9495573003347603E-3</v>
      </c>
      <c r="D27" s="12">
        <f>IF(A27="","",D26+(D26*Assumptions!$B$17))</f>
        <v>16616.297698671013</v>
      </c>
      <c r="E27" s="8">
        <f>IF(A27="","",E26+(E26*Assumptions!$B$11))</f>
        <v>23.956522</v>
      </c>
      <c r="F27" s="12">
        <f>IF(A27="","",(('Emissions Factors'!$B$3/'Gas Vehicles'!E27)*('Gas Vehicles'!D27*'Gas Vehicles'!B27))/10^6)</f>
        <v>57745502.536067389</v>
      </c>
    </row>
    <row r="28" spans="1:6" x14ac:dyDescent="0.3">
      <c r="A28">
        <f>'Emission Assumption Summary'!A28</f>
        <v>2038</v>
      </c>
      <c r="B28" s="10">
        <f>IF(A28="","",'Summary Sheet'!E28)</f>
        <v>9500771.7520890646</v>
      </c>
      <c r="C28" s="6">
        <f t="shared" si="0"/>
        <v>1.9492678537464975E-3</v>
      </c>
      <c r="D28" s="12">
        <f>IF(A28="","",D27+(D27*Assumptions!$B$17))</f>
        <v>16491.675465930981</v>
      </c>
      <c r="E28" s="8">
        <f>IF(A28="","",E27+(E27*Assumptions!$B$11))</f>
        <v>23.956522</v>
      </c>
      <c r="F28" s="12">
        <f>IF(A28="","",(('Emissions Factors'!$B$3/'Gas Vehicles'!E28)*('Gas Vehicles'!D28*'Gas Vehicles'!B28))/10^6)</f>
        <v>57424128.507950433</v>
      </c>
    </row>
    <row r="29" spans="1:6" x14ac:dyDescent="0.3">
      <c r="A29">
        <f>'Emission Assumption Summary'!A29</f>
        <v>2039</v>
      </c>
      <c r="B29" s="10">
        <f>IF(A29="","",'Summary Sheet'!E29)</f>
        <v>9519288.5568427052</v>
      </c>
      <c r="C29" s="6">
        <f t="shared" si="0"/>
        <v>1.9489790131595492E-3</v>
      </c>
      <c r="D29" s="12">
        <f>IF(A29="","",D28+(D28*Assumptions!$B$17))</f>
        <v>16367.987899936499</v>
      </c>
      <c r="E29" s="8">
        <f>IF(A29="","",E28+(E28*Assumptions!$B$11))</f>
        <v>23.956522</v>
      </c>
      <c r="F29" s="12">
        <f>IF(A29="","",(('Emissions Factors'!$B$3/'Gas Vehicles'!E29)*('Gas Vehicles'!D29*'Gas Vehicles'!B29))/10^6)</f>
        <v>57104526.577291943</v>
      </c>
    </row>
    <row r="30" spans="1:6" x14ac:dyDescent="0.3">
      <c r="A30">
        <f>'Emission Assumption Summary'!A30</f>
        <v>2040</v>
      </c>
      <c r="B30" s="10">
        <f>IF(A30="","",'Summary Sheet'!E30)</f>
        <v>9537838.7066583466</v>
      </c>
      <c r="C30" s="6">
        <f t="shared" si="0"/>
        <v>1.9486907771386998E-3</v>
      </c>
      <c r="D30" s="12">
        <f>IF(A30="","",D29+(D29*Assumptions!$B$17))</f>
        <v>16245.227990686975</v>
      </c>
      <c r="E30" s="8">
        <f>IF(A30="","",E29+(E29*Assumptions!$B$11))</f>
        <v>23.956522</v>
      </c>
      <c r="F30" s="12">
        <f>IF(A30="","",(('Emissions Factors'!$B$3/'Gas Vehicles'!E30)*('Gas Vehicles'!D30*'Gas Vehicles'!B30))/10^6)</f>
        <v>56786687.099254251</v>
      </c>
    </row>
    <row r="31" spans="1:6" x14ac:dyDescent="0.3">
      <c r="A31">
        <f>'Emission Assumption Summary'!A31</f>
        <v>2041</v>
      </c>
      <c r="B31" s="10">
        <f>IF(A31="","",'Summary Sheet'!E31)</f>
        <v>9556422.2615837753</v>
      </c>
      <c r="C31" s="6">
        <f t="shared" si="0"/>
        <v>1.9484031442527497E-3</v>
      </c>
      <c r="D31" s="12">
        <f>IF(A31="","",D30+(D30*Assumptions!$B$17))</f>
        <v>16123.388780756823</v>
      </c>
      <c r="E31" s="8">
        <f>IF(A31="","",E30+(E30*Assumptions!$B$11))</f>
        <v>23.956522</v>
      </c>
      <c r="F31" s="12">
        <f>IF(A31="","",(('Emissions Factors'!$B$3/'Gas Vehicles'!E31)*('Gas Vehicles'!D31*'Gas Vehicles'!B31))/10^6)</f>
        <v>56470600.480508</v>
      </c>
    </row>
    <row r="32" spans="1:6" x14ac:dyDescent="0.3">
      <c r="A32">
        <f>'Emission Assumption Summary'!A32</f>
        <v>2042</v>
      </c>
      <c r="B32" s="10">
        <f>IF(A32="","",'Summary Sheet'!E32)</f>
        <v>9575039.2817749139</v>
      </c>
      <c r="C32" s="6">
        <f t="shared" si="0"/>
        <v>1.9481161130748561E-3</v>
      </c>
      <c r="D32" s="12">
        <f>IF(A32="","",D31+(D31*Assumptions!$B$17))</f>
        <v>16002.463364901147</v>
      </c>
      <c r="E32" s="8">
        <f>IF(A32="","",E31+(E31*Assumptions!$B$11))</f>
        <v>23.956522</v>
      </c>
      <c r="F32" s="12">
        <f>IF(A32="","",(('Emissions Factors'!$B$3/'Gas Vehicles'!E32)*('Gas Vehicles'!D32*'Gas Vehicles'!B32))/10^6)</f>
        <v>56156257.178964943</v>
      </c>
    </row>
    <row r="33" spans="1:6" x14ac:dyDescent="0.3">
      <c r="A33">
        <f>'Emission Assumption Summary'!A33</f>
        <v>2043</v>
      </c>
      <c r="B33" s="10">
        <f>IF(A33="","",'Summary Sheet'!E33)</f>
        <v>9593689.8274960127</v>
      </c>
      <c r="C33" s="6">
        <f t="shared" si="0"/>
        <v>1.947829682181894E-3</v>
      </c>
      <c r="D33" s="12">
        <f>IF(A33="","",D32+(D32*Assumptions!$B$17))</f>
        <v>15882.444889664388</v>
      </c>
      <c r="E33" s="8">
        <f>IF(A33="","",E32+(E32*Assumptions!$B$11))</f>
        <v>23.956522</v>
      </c>
      <c r="F33" s="12">
        <f>IF(A33="","",(('Emissions Factors'!$B$3/'Gas Vehicles'!E33)*('Gas Vehicles'!D33*'Gas Vehicles'!B33))/10^6)</f>
        <v>55843647.703511834</v>
      </c>
    </row>
    <row r="34" spans="1:6" x14ac:dyDescent="0.3">
      <c r="A34">
        <f>'Emission Assumption Summary'!A34</f>
        <v>2044</v>
      </c>
      <c r="B34" s="10">
        <f>IF(A34="","",'Summary Sheet'!E34)</f>
        <v>9612373.9591198452</v>
      </c>
      <c r="C34" s="6">
        <f t="shared" si="0"/>
        <v>1.9475438501547985E-3</v>
      </c>
      <c r="D34" s="12">
        <f>IF(A34="","",D33+(D33*Assumptions!$B$17))</f>
        <v>15763.326552991904</v>
      </c>
      <c r="E34" s="8">
        <f>IF(A34="","",E33+(E33*Assumptions!$B$11))</f>
        <v>23.956522</v>
      </c>
      <c r="F34" s="12">
        <f>IF(A34="","",(('Emissions Factors'!$B$3/'Gas Vehicles'!E34)*('Gas Vehicles'!D34*'Gas Vehicles'!B34))/10^6)</f>
        <v>55532762.613745771</v>
      </c>
    </row>
    <row r="35" spans="1:6" x14ac:dyDescent="0.3">
      <c r="A35">
        <f>'Emission Assumption Summary'!A35</f>
        <v>2045</v>
      </c>
      <c r="B35" s="10">
        <f>IF(A35="","",'Summary Sheet'!E35)</f>
        <v>9631091.7371279076</v>
      </c>
      <c r="C35" s="6">
        <f t="shared" si="0"/>
        <v>1.9472586155789013E-3</v>
      </c>
      <c r="D35" s="12">
        <f>IF(A35="","",D34+(D34*Assumptions!$B$17))</f>
        <v>15645.101603844465</v>
      </c>
      <c r="E35" s="8">
        <f>IF(A35="","",E34+(E34*Assumptions!$B$11))</f>
        <v>23.956522</v>
      </c>
      <c r="F35" s="12">
        <f>IF(A35="","",(('Emissions Factors'!$B$3/'Gas Vehicles'!E35)*('Gas Vehicles'!D35*'Gas Vehicles'!B35))/10^6)</f>
        <v>55223592.519710839</v>
      </c>
    </row>
    <row r="36" spans="1:6" x14ac:dyDescent="0.3">
      <c r="A36">
        <f>'Emission Assumption Summary'!A36</f>
        <v>2046</v>
      </c>
      <c r="B36" s="10">
        <f>IF(A36="","",'Summary Sheet'!E36)</f>
        <v>9649843.2221106067</v>
      </c>
      <c r="C36" s="6">
        <f t="shared" si="0"/>
        <v>1.9469739770427152E-3</v>
      </c>
      <c r="D36" s="12">
        <f>IF(A36="","",D35+(D35*Assumptions!$B$17))</f>
        <v>15527.763341815631</v>
      </c>
      <c r="E36" s="8">
        <f>IF(A36="","",E35+(E35*Assumptions!$B$11))</f>
        <v>23.956522</v>
      </c>
      <c r="F36" s="12">
        <f>IF(A36="","",(('Emissions Factors'!$B$3/'Gas Vehicles'!E36)*('Gas Vehicles'!D36*'Gas Vehicles'!B36))/10^6)</f>
        <v>54916128.081636034</v>
      </c>
    </row>
    <row r="37" spans="1:6" x14ac:dyDescent="0.3">
      <c r="A37">
        <f>'Emission Assumption Summary'!A37</f>
        <v>2047</v>
      </c>
      <c r="B37" s="10">
        <f>IF(A37="","",'Summary Sheet'!E37)</f>
        <v>9668628.4747674614</v>
      </c>
      <c r="C37" s="6">
        <f t="shared" si="0"/>
        <v>1.9466899331392446E-3</v>
      </c>
      <c r="D37" s="12">
        <f>IF(A37="","",D36+(D36*Assumptions!$B$17))</f>
        <v>15411.305116752013</v>
      </c>
      <c r="E37" s="8">
        <f>IF(A37="","",E36+(E36*Assumptions!$B$11))</f>
        <v>23.956522</v>
      </c>
      <c r="F37" s="12">
        <f>IF(A37="","",(('Emissions Factors'!$B$3/'Gas Vehicles'!E37)*('Gas Vehicles'!D37*'Gas Vehicles'!B37))/10^6)</f>
        <v>54610360.009674489</v>
      </c>
    </row>
    <row r="38" spans="1:6" x14ac:dyDescent="0.3">
      <c r="A38">
        <f>'Emission Assumption Summary'!A38</f>
        <v>2048</v>
      </c>
      <c r="B38" s="10">
        <f>IF(A38="","",'Summary Sheet'!E38)</f>
        <v>9687447.5559073016</v>
      </c>
      <c r="C38" s="6">
        <f t="shared" si="0"/>
        <v>1.9464064824657357E-3</v>
      </c>
      <c r="D38" s="12">
        <f>IF(A38="","",D37+(D37*Assumptions!$B$17))</f>
        <v>15295.720328376374</v>
      </c>
      <c r="E38" s="8">
        <f>IF(A38="","",E37+(E37*Assumptions!$B$11))</f>
        <v>23.956522</v>
      </c>
      <c r="F38" s="12">
        <f>IF(A38="","",(('Emissions Factors'!$B$3/'Gas Vehicles'!E38)*('Gas Vehicles'!D38*'Gas Vehicles'!B38))/10^6)</f>
        <v>54306279.063644059</v>
      </c>
    </row>
    <row r="39" spans="1:6" x14ac:dyDescent="0.3">
      <c r="A39">
        <f>'Emission Assumption Summary'!A39</f>
        <v>2049</v>
      </c>
      <c r="B39" s="10">
        <f>IF(A39="","",'Summary Sheet'!E39)</f>
        <v>9706300.5264484566</v>
      </c>
      <c r="C39" s="6">
        <f t="shared" si="0"/>
        <v>1.9461236236224708E-3</v>
      </c>
      <c r="D39" s="12">
        <f>IF(A39="","",D38+(D38*Assumptions!$B$17))</f>
        <v>15181.002425913552</v>
      </c>
      <c r="E39" s="8">
        <f>IF(A39="","",E38+(E38*Assumptions!$B$11))</f>
        <v>23.956522</v>
      </c>
      <c r="F39" s="12">
        <f>IF(A39="","",(('Emissions Factors'!$B$3/'Gas Vehicles'!E39)*('Gas Vehicles'!D39*'Gas Vehicles'!B39))/10^6)</f>
        <v>54003876.05276905</v>
      </c>
    </row>
    <row r="40" spans="1:6" x14ac:dyDescent="0.3">
      <c r="A40">
        <f>'Emission Assumption Summary'!A40</f>
        <v>2050</v>
      </c>
      <c r="B40" s="10">
        <f>IF(A40="","",'Summary Sheet'!E40)</f>
        <v>9725187.4474189635</v>
      </c>
      <c r="C40" s="6">
        <f t="shared" si="0"/>
        <v>1.9458413552148387E-3</v>
      </c>
      <c r="D40" s="12">
        <f>IF(A40="","",D39+(D39*Assumptions!$B$17))</f>
        <v>15067.144907719199</v>
      </c>
      <c r="E40" s="8">
        <f>IF(A40="","",E39+(E39*Assumptions!$B$11))</f>
        <v>23.956522</v>
      </c>
      <c r="F40" s="12">
        <f>IF(A40="","",(('Emissions Factors'!$B$3/'Gas Vehicles'!E40)*('Gas Vehicles'!D40*'Gas Vehicles'!B40))/10^6)</f>
        <v>53703141.835423417</v>
      </c>
    </row>
    <row r="41" spans="1:6" x14ac:dyDescent="0.3">
      <c r="A41" t="str">
        <f>'Emission Assumption Summary'!A41</f>
        <v/>
      </c>
      <c r="B41" s="10" t="str">
        <f>IF(A41="","",'Summary Sheet'!E41)</f>
        <v/>
      </c>
      <c r="C41" s="6" t="str">
        <f t="shared" si="0"/>
        <v/>
      </c>
      <c r="D41" s="12" t="str">
        <f>IF(A41="","",D40+(D40*Assumptions!$B$17))</f>
        <v/>
      </c>
      <c r="E41" s="8" t="str">
        <f>IF(A41="","",E40+(E40*Assumptions!$B$11))</f>
        <v/>
      </c>
      <c r="F41" s="12" t="str">
        <f>IF(A41="","",(('Emissions Factors'!$B$3/'Gas Vehicles'!E41)*('Gas Vehicles'!D41*'Gas Vehicles'!B41))/10^6)</f>
        <v/>
      </c>
    </row>
    <row r="42" spans="1:6" x14ac:dyDescent="0.3">
      <c r="A42" t="str">
        <f>'Emission Assumption Summary'!A42</f>
        <v/>
      </c>
      <c r="B42" s="10" t="str">
        <f>IF(A42="","",'Summary Sheet'!E42)</f>
        <v/>
      </c>
      <c r="C42" s="6" t="str">
        <f t="shared" si="0"/>
        <v/>
      </c>
      <c r="D42" s="12" t="str">
        <f>IF(A42="","",D41+(D41*Assumptions!$B$17))</f>
        <v/>
      </c>
      <c r="E42" s="8" t="str">
        <f>IF(A42="","",E41+(E41*Assumptions!$B$11))</f>
        <v/>
      </c>
      <c r="F42" s="12" t="str">
        <f>IF(A42="","",(('Emissions Factors'!$B$3/'Gas Vehicles'!E42)*('Gas Vehicles'!D42*'Gas Vehicles'!B42))/10^6)</f>
        <v/>
      </c>
    </row>
    <row r="43" spans="1:6" x14ac:dyDescent="0.3">
      <c r="A43" t="str">
        <f>'Emission Assumption Summary'!A43</f>
        <v/>
      </c>
      <c r="B43" s="10" t="str">
        <f>IF(A43="","",'Summary Sheet'!E43)</f>
        <v/>
      </c>
      <c r="C43" s="6" t="str">
        <f t="shared" si="0"/>
        <v/>
      </c>
      <c r="D43" s="12" t="str">
        <f>IF(A43="","",D42+(D42*Assumptions!$B$17))</f>
        <v/>
      </c>
      <c r="E43" s="8" t="str">
        <f>IF(A43="","",E42+(E42*Assumptions!$B$11))</f>
        <v/>
      </c>
      <c r="F43" s="12" t="str">
        <f>IF(A43="","",(('Emissions Factors'!$B$3/'Gas Vehicles'!E43)*('Gas Vehicles'!D43*'Gas Vehicles'!B43))/10^6)</f>
        <v/>
      </c>
    </row>
    <row r="44" spans="1:6" x14ac:dyDescent="0.3">
      <c r="A44" t="str">
        <f>'Emission Assumption Summary'!A44</f>
        <v/>
      </c>
      <c r="B44" s="10" t="str">
        <f>IF(A44="","",'Summary Sheet'!E44)</f>
        <v/>
      </c>
      <c r="C44" s="6" t="str">
        <f t="shared" si="0"/>
        <v/>
      </c>
      <c r="D44" s="12" t="str">
        <f>IF(A44="","",D43+(D43*Assumptions!$B$17))</f>
        <v/>
      </c>
      <c r="E44" s="8" t="str">
        <f>IF(A44="","",E43+(E43*Assumptions!$B$11))</f>
        <v/>
      </c>
      <c r="F44" s="12" t="str">
        <f>IF(A44="","",(('Emissions Factors'!$B$3/'Gas Vehicles'!E44)*('Gas Vehicles'!D44*'Gas Vehicles'!B44))/10^6)</f>
        <v/>
      </c>
    </row>
    <row r="45" spans="1:6" x14ac:dyDescent="0.3">
      <c r="A45" t="str">
        <f>'Emission Assumption Summary'!A45</f>
        <v/>
      </c>
      <c r="B45" s="10" t="str">
        <f>IF(A45="","",'Summary Sheet'!E45)</f>
        <v/>
      </c>
      <c r="C45" s="6" t="str">
        <f t="shared" si="0"/>
        <v/>
      </c>
      <c r="D45" s="12" t="str">
        <f>IF(A45="","",D44+(D44*Assumptions!$B$17))</f>
        <v/>
      </c>
      <c r="E45" s="8" t="str">
        <f>IF(A45="","",E44+(E44*Assumptions!$B$11))</f>
        <v/>
      </c>
      <c r="F45" s="12" t="str">
        <f>IF(A45="","",(('Emissions Factors'!$B$3/'Gas Vehicles'!E45)*('Gas Vehicles'!D45*'Gas Vehicles'!B45))/10^6)</f>
        <v/>
      </c>
    </row>
    <row r="46" spans="1:6" x14ac:dyDescent="0.3">
      <c r="A46" t="str">
        <f>'Emission Assumption Summary'!A46</f>
        <v/>
      </c>
      <c r="B46" s="10" t="str">
        <f>IF(A46="","",'Summary Sheet'!E46)</f>
        <v/>
      </c>
      <c r="C46" s="6" t="str">
        <f t="shared" si="0"/>
        <v/>
      </c>
      <c r="D46" s="12" t="str">
        <f>IF(A46="","",D45+(D45*Assumptions!$B$17))</f>
        <v/>
      </c>
      <c r="E46" s="8" t="str">
        <f>IF(A46="","",E45+(E45*Assumptions!$B$11))</f>
        <v/>
      </c>
      <c r="F46" s="12" t="str">
        <f>IF(A46="","",(('Emissions Factors'!$B$3/'Gas Vehicles'!E46)*('Gas Vehicles'!D46*'Gas Vehicles'!B46))/10^6)</f>
        <v/>
      </c>
    </row>
    <row r="47" spans="1:6" x14ac:dyDescent="0.3">
      <c r="A47" t="str">
        <f>'Emission Assumption Summary'!A47</f>
        <v/>
      </c>
      <c r="B47" s="10" t="str">
        <f>IF(A47="","",'Summary Sheet'!E47)</f>
        <v/>
      </c>
      <c r="C47" s="6" t="str">
        <f t="shared" si="0"/>
        <v/>
      </c>
      <c r="D47" s="12" t="str">
        <f>IF(A47="","",D46+(D46*Assumptions!$B$17))</f>
        <v/>
      </c>
      <c r="E47" s="8" t="str">
        <f>IF(A47="","",E46+(E46*Assumptions!$B$11))</f>
        <v/>
      </c>
      <c r="F47" s="12" t="str">
        <f>IF(A47="","",(('Emissions Factors'!$B$3/'Gas Vehicles'!E47)*('Gas Vehicles'!D47*'Gas Vehicles'!B47))/10^6)</f>
        <v/>
      </c>
    </row>
    <row r="48" spans="1:6" x14ac:dyDescent="0.3">
      <c r="A48" t="str">
        <f>'Emission Assumption Summary'!A48</f>
        <v/>
      </c>
      <c r="B48" s="10" t="str">
        <f>IF(A48="","",'Summary Sheet'!E48)</f>
        <v/>
      </c>
      <c r="C48" s="6" t="str">
        <f t="shared" si="0"/>
        <v/>
      </c>
      <c r="D48" s="12" t="str">
        <f>IF(A48="","",D47+(D47*Assumptions!$B$17))</f>
        <v/>
      </c>
      <c r="E48" s="8" t="str">
        <f>IF(A48="","",E47+(E47*Assumptions!$B$11))</f>
        <v/>
      </c>
      <c r="F48" s="12" t="str">
        <f>IF(A48="","",(('Emissions Factors'!$B$3/'Gas Vehicles'!E48)*('Gas Vehicles'!D48*'Gas Vehicles'!B48))/10^6)</f>
        <v/>
      </c>
    </row>
    <row r="49" spans="1:6" x14ac:dyDescent="0.3">
      <c r="A49" t="str">
        <f>'Emission Assumption Summary'!A49</f>
        <v/>
      </c>
      <c r="B49" s="10" t="str">
        <f>IF(A49="","",'Summary Sheet'!E49)</f>
        <v/>
      </c>
      <c r="C49" s="6" t="str">
        <f t="shared" si="0"/>
        <v/>
      </c>
      <c r="D49" s="12" t="str">
        <f>IF(A49="","",D48+(D48*Assumptions!$B$17))</f>
        <v/>
      </c>
      <c r="E49" s="8" t="str">
        <f>IF(A49="","",E48+(E48*Assumptions!$B$11))</f>
        <v/>
      </c>
      <c r="F49" s="12" t="str">
        <f>IF(A49="","",(('Emissions Factors'!$B$3/'Gas Vehicles'!E49)*('Gas Vehicles'!D49*'Gas Vehicles'!B49))/10^6)</f>
        <v/>
      </c>
    </row>
    <row r="50" spans="1:6" x14ac:dyDescent="0.3">
      <c r="A50" t="str">
        <f>'Emission Assumption Summary'!A50</f>
        <v/>
      </c>
      <c r="B50" s="10" t="str">
        <f>IF(A50="","",'Summary Sheet'!E50)</f>
        <v/>
      </c>
      <c r="C50" s="6" t="str">
        <f t="shared" si="0"/>
        <v/>
      </c>
      <c r="D50" s="12" t="str">
        <f>IF(A50="","",D49+(D49*Assumptions!$B$17))</f>
        <v/>
      </c>
      <c r="E50" s="8" t="str">
        <f>IF(A50="","",E49+(E49*Assumptions!$B$11))</f>
        <v/>
      </c>
      <c r="F50" s="12" t="str">
        <f>IF(A50="","",(('Emissions Factors'!$B$3/'Gas Vehicles'!E50)*('Gas Vehicles'!D50*'Gas Vehicles'!B50))/10^6)</f>
        <v/>
      </c>
    </row>
    <row r="51" spans="1:6" x14ac:dyDescent="0.3">
      <c r="A51" t="str">
        <f>'Emission Assumption Summary'!A51</f>
        <v/>
      </c>
      <c r="B51" s="10" t="str">
        <f>IF(A51="","",'Summary Sheet'!E51)</f>
        <v/>
      </c>
      <c r="C51" s="6" t="str">
        <f t="shared" si="0"/>
        <v/>
      </c>
      <c r="D51" s="12" t="str">
        <f>IF(A51="","",D50+(D50*Assumptions!$B$17))</f>
        <v/>
      </c>
      <c r="E51" s="8" t="str">
        <f>IF(A51="","",E50+(E50*Assumptions!$B$11))</f>
        <v/>
      </c>
      <c r="F51" s="12" t="str">
        <f>IF(A51="","",(('Emissions Factors'!$B$3/'Gas Vehicles'!E51)*('Gas Vehicles'!D51*'Gas Vehicles'!B51))/10^6)</f>
        <v/>
      </c>
    </row>
    <row r="52" spans="1:6" x14ac:dyDescent="0.3">
      <c r="A52" t="str">
        <f>'Emission Assumption Summary'!A52</f>
        <v/>
      </c>
      <c r="B52" s="10" t="str">
        <f>IF(A52="","",'Summary Sheet'!E52)</f>
        <v/>
      </c>
      <c r="C52" s="6" t="str">
        <f t="shared" si="0"/>
        <v/>
      </c>
      <c r="D52" s="12" t="str">
        <f>IF(A52="","",D51+(D51*Assumptions!$B$17))</f>
        <v/>
      </c>
      <c r="E52" s="8" t="str">
        <f>IF(A52="","",E51+(E51*Assumptions!$B$11))</f>
        <v/>
      </c>
      <c r="F52" s="12" t="str">
        <f>IF(A52="","",(('Emissions Factors'!$B$3/'Gas Vehicles'!E52)*('Gas Vehicles'!D52*'Gas Vehicles'!B52))/10^6)</f>
        <v/>
      </c>
    </row>
    <row r="53" spans="1:6" x14ac:dyDescent="0.3">
      <c r="A53" t="str">
        <f>'Emission Assumption Summary'!A53</f>
        <v/>
      </c>
      <c r="B53" s="10" t="str">
        <f>IF(A53="","",'Summary Sheet'!E53)</f>
        <v/>
      </c>
      <c r="C53" s="6" t="str">
        <f t="shared" si="0"/>
        <v/>
      </c>
      <c r="D53" s="12" t="str">
        <f>IF(A53="","",D52+(D52*Assumptions!$B$17))</f>
        <v/>
      </c>
      <c r="E53" s="8" t="str">
        <f>IF(A53="","",E52+(E52*Assumptions!$B$11))</f>
        <v/>
      </c>
      <c r="F53" s="12" t="str">
        <f>IF(A53="","",(('Emissions Factors'!$B$3/'Gas Vehicles'!E53)*('Gas Vehicles'!D53*'Gas Vehicles'!B53))/10^6)</f>
        <v/>
      </c>
    </row>
    <row r="54" spans="1:6" x14ac:dyDescent="0.3">
      <c r="A54" t="str">
        <f>'Emission Assumption Summary'!A54</f>
        <v/>
      </c>
      <c r="B54" s="10" t="str">
        <f>IF(A54="","",'Summary Sheet'!E54)</f>
        <v/>
      </c>
      <c r="C54" s="6" t="str">
        <f t="shared" si="0"/>
        <v/>
      </c>
      <c r="D54" s="12" t="str">
        <f>IF(A54="","",D53+(D53*Assumptions!$B$17))</f>
        <v/>
      </c>
      <c r="E54" s="8" t="str">
        <f>IF(A54="","",E53+(E53*Assumptions!$B$11))</f>
        <v/>
      </c>
      <c r="F54" s="12" t="str">
        <f>IF(A54="","",(('Emissions Factors'!$B$3/'Gas Vehicles'!E54)*('Gas Vehicles'!D54*'Gas Vehicles'!B54))/10^6)</f>
        <v/>
      </c>
    </row>
    <row r="55" spans="1:6" x14ac:dyDescent="0.3">
      <c r="A55" t="str">
        <f>'Emission Assumption Summary'!A55</f>
        <v/>
      </c>
      <c r="B55" s="10" t="str">
        <f>IF(A55="","",'Summary Sheet'!E55)</f>
        <v/>
      </c>
      <c r="C55" s="6" t="str">
        <f t="shared" si="0"/>
        <v/>
      </c>
      <c r="D55" s="12" t="str">
        <f>IF(A55="","",D54+(D54*Assumptions!$B$17))</f>
        <v/>
      </c>
      <c r="E55" s="8" t="str">
        <f>IF(A55="","",E54+(E54*Assumptions!$B$11))</f>
        <v/>
      </c>
      <c r="F55" s="12" t="str">
        <f>IF(A55="","",(('Emissions Factors'!$B$3/'Gas Vehicles'!E55)*('Gas Vehicles'!D55*'Gas Vehicles'!B55))/10^6)</f>
        <v/>
      </c>
    </row>
    <row r="56" spans="1:6" x14ac:dyDescent="0.3">
      <c r="A56" t="str">
        <f>'Emission Assumption Summary'!A56</f>
        <v/>
      </c>
      <c r="B56" s="10" t="str">
        <f>IF(A56="","",'Summary Sheet'!E56)</f>
        <v/>
      </c>
      <c r="C56" s="6" t="str">
        <f t="shared" si="0"/>
        <v/>
      </c>
      <c r="D56" s="12" t="str">
        <f>IF(A56="","",D55+(D55*Assumptions!$B$17))</f>
        <v/>
      </c>
      <c r="E56" s="8" t="str">
        <f>IF(A56="","",E55+(E55*Assumptions!$B$11))</f>
        <v/>
      </c>
      <c r="F56" s="12" t="str">
        <f>IF(A56="","",(('Emissions Factors'!$B$3/'Gas Vehicles'!E56)*('Gas Vehicles'!D56*'Gas Vehicles'!B56))/10^6)</f>
        <v/>
      </c>
    </row>
    <row r="57" spans="1:6" x14ac:dyDescent="0.3">
      <c r="A57" t="str">
        <f>'Emission Assumption Summary'!A57</f>
        <v/>
      </c>
      <c r="B57" s="10" t="str">
        <f>IF(A57="","",'Summary Sheet'!E57)</f>
        <v/>
      </c>
      <c r="C57" s="6" t="str">
        <f t="shared" si="0"/>
        <v/>
      </c>
      <c r="D57" s="12" t="str">
        <f>IF(A57="","",D56+(D56*Assumptions!$B$17))</f>
        <v/>
      </c>
      <c r="E57" s="8" t="str">
        <f>IF(A57="","",E56+(E56*Assumptions!$B$11))</f>
        <v/>
      </c>
      <c r="F57" s="12" t="str">
        <f>IF(A57="","",(('Emissions Factors'!$B$3/'Gas Vehicles'!E57)*('Gas Vehicles'!D57*'Gas Vehicles'!B57))/10^6)</f>
        <v/>
      </c>
    </row>
    <row r="58" spans="1:6" x14ac:dyDescent="0.3">
      <c r="A58" t="str">
        <f>'Emission Assumption Summary'!A58</f>
        <v/>
      </c>
      <c r="B58" s="10" t="str">
        <f>IF(A58="","",'Summary Sheet'!E58)</f>
        <v/>
      </c>
      <c r="C58" s="6" t="str">
        <f t="shared" si="0"/>
        <v/>
      </c>
      <c r="D58" s="12" t="str">
        <f>IF(A58="","",D57+(D57*Assumptions!$B$17))</f>
        <v/>
      </c>
      <c r="E58" s="8" t="str">
        <f>IF(A58="","",E57+(E57*Assumptions!$B$11))</f>
        <v/>
      </c>
      <c r="F58" s="12" t="str">
        <f>IF(A58="","",(('Emissions Factors'!$B$3/'Gas Vehicles'!E58)*('Gas Vehicles'!D58*'Gas Vehicles'!B58))/10^6)</f>
        <v/>
      </c>
    </row>
    <row r="59" spans="1:6" x14ac:dyDescent="0.3">
      <c r="A59" t="str">
        <f>'Emission Assumption Summary'!A59</f>
        <v/>
      </c>
      <c r="B59" s="10" t="str">
        <f>IF(A59="","",'Summary Sheet'!E59)</f>
        <v/>
      </c>
      <c r="C59" s="6" t="str">
        <f t="shared" si="0"/>
        <v/>
      </c>
      <c r="D59" s="12" t="str">
        <f>IF(A59="","",D58+(D58*Assumptions!$B$17))</f>
        <v/>
      </c>
      <c r="E59" s="8" t="str">
        <f>IF(A59="","",E58+(E58*Assumptions!$B$11))</f>
        <v/>
      </c>
      <c r="F59" s="12" t="str">
        <f>IF(A59="","",(('Emissions Factors'!$B$3/'Gas Vehicles'!E59)*('Gas Vehicles'!D59*'Gas Vehicles'!B59))/10^6)</f>
        <v/>
      </c>
    </row>
    <row r="60" spans="1:6" x14ac:dyDescent="0.3">
      <c r="A60" t="str">
        <f>'Emission Assumption Summary'!A60</f>
        <v/>
      </c>
      <c r="B60" s="10" t="str">
        <f>IF(A60="","",'Summary Sheet'!E60)</f>
        <v/>
      </c>
      <c r="C60" s="6" t="str">
        <f t="shared" si="0"/>
        <v/>
      </c>
      <c r="D60" s="12" t="str">
        <f>IF(A60="","",D59+(D59*Assumptions!$B$17))</f>
        <v/>
      </c>
      <c r="E60" s="8" t="str">
        <f>IF(A60="","",E59+(E59*Assumptions!$B$11))</f>
        <v/>
      </c>
      <c r="F60" s="12" t="str">
        <f>IF(A60="","",(('Emissions Factors'!$B$3/'Gas Vehicles'!E60)*('Gas Vehicles'!D60*'Gas Vehicles'!B60))/10^6)</f>
        <v/>
      </c>
    </row>
    <row r="61" spans="1:6" x14ac:dyDescent="0.3">
      <c r="A61" t="str">
        <f>'Emission Assumption Summary'!A61</f>
        <v/>
      </c>
      <c r="B61" s="10" t="str">
        <f>IF(A61="","",'Summary Sheet'!E61)</f>
        <v/>
      </c>
      <c r="C61" s="6" t="str">
        <f t="shared" si="0"/>
        <v/>
      </c>
      <c r="D61" s="12" t="str">
        <f>IF(A61="","",D60+(D60*Assumptions!$B$17))</f>
        <v/>
      </c>
      <c r="E61" s="8" t="str">
        <f>IF(A61="","",E60+(E60*Assumptions!$B$11))</f>
        <v/>
      </c>
      <c r="F61" s="12" t="str">
        <f>IF(A61="","",(('Emissions Factors'!$B$3/'Gas Vehicles'!E61)*('Gas Vehicles'!D61*'Gas Vehicles'!B61))/10^6)</f>
        <v/>
      </c>
    </row>
    <row r="62" spans="1:6" x14ac:dyDescent="0.3">
      <c r="A62" t="str">
        <f>'Emission Assumption Summary'!A62</f>
        <v/>
      </c>
      <c r="B62" s="10" t="str">
        <f>IF(A62="","",'Summary Sheet'!E62)</f>
        <v/>
      </c>
      <c r="C62" s="6" t="str">
        <f t="shared" si="0"/>
        <v/>
      </c>
      <c r="D62" s="12" t="str">
        <f>IF(A62="","",D61+(D61*Assumptions!$B$17))</f>
        <v/>
      </c>
      <c r="E62" s="8" t="str">
        <f>IF(A62="","",E61+(E61*Assumptions!$B$11))</f>
        <v/>
      </c>
      <c r="F62" s="12" t="str">
        <f>IF(A62="","",(('Emissions Factors'!$B$3/'Gas Vehicles'!E62)*('Gas Vehicles'!D62*'Gas Vehicles'!B62))/10^6)</f>
        <v/>
      </c>
    </row>
    <row r="63" spans="1:6" x14ac:dyDescent="0.3">
      <c r="A63" t="str">
        <f>'Emission Assumption Summary'!A63</f>
        <v/>
      </c>
      <c r="B63" s="10" t="str">
        <f>IF(A63="","",'Summary Sheet'!E63)</f>
        <v/>
      </c>
      <c r="C63" s="6" t="str">
        <f t="shared" si="0"/>
        <v/>
      </c>
      <c r="D63" s="12" t="str">
        <f>IF(A63="","",D62+(D62*Assumptions!$B$17))</f>
        <v/>
      </c>
      <c r="E63" s="8" t="str">
        <f>IF(A63="","",E62+(E62*Assumptions!$B$11))</f>
        <v/>
      </c>
      <c r="F63" s="12" t="str">
        <f>IF(A63="","",(('Emissions Factors'!$B$3/'Gas Vehicles'!E63)*('Gas Vehicles'!D63*'Gas Vehicles'!B63))/10^6)</f>
        <v/>
      </c>
    </row>
    <row r="64" spans="1:6" x14ac:dyDescent="0.3">
      <c r="A64" t="str">
        <f>'Emission Assumption Summary'!A64</f>
        <v/>
      </c>
      <c r="B64" s="10" t="str">
        <f>IF(A64="","",'Summary Sheet'!E64)</f>
        <v/>
      </c>
      <c r="C64" s="6" t="str">
        <f t="shared" si="0"/>
        <v/>
      </c>
      <c r="D64" s="12" t="str">
        <f>IF(A64="","",D63+(D63*Assumptions!$B$17))</f>
        <v/>
      </c>
      <c r="E64" s="8" t="str">
        <f>IF(A64="","",E63+(E63*Assumptions!$B$11))</f>
        <v/>
      </c>
      <c r="F64" s="12" t="str">
        <f>IF(A64="","",(('Emissions Factors'!$B$3/'Gas Vehicles'!E64)*('Gas Vehicles'!D64*'Gas Vehicles'!B64))/10^6)</f>
        <v/>
      </c>
    </row>
    <row r="65" spans="1:6" x14ac:dyDescent="0.3">
      <c r="A65" t="str">
        <f>'Emission Assumption Summary'!A65</f>
        <v/>
      </c>
      <c r="B65" s="10" t="str">
        <f>IF(A65="","",'Summary Sheet'!E65)</f>
        <v/>
      </c>
      <c r="C65" s="6" t="str">
        <f t="shared" si="0"/>
        <v/>
      </c>
      <c r="D65" s="12" t="str">
        <f>IF(A65="","",D64+(D64*Assumptions!$B$17))</f>
        <v/>
      </c>
      <c r="E65" s="8" t="str">
        <f>IF(A65="","",E64+(E64*Assumptions!$B$11))</f>
        <v/>
      </c>
      <c r="F65" s="12" t="str">
        <f>IF(A65="","",(('Emissions Factors'!$B$3/'Gas Vehicles'!E65)*('Gas Vehicles'!D65*'Gas Vehicles'!B65))/10^6)</f>
        <v/>
      </c>
    </row>
    <row r="66" spans="1:6" x14ac:dyDescent="0.3">
      <c r="A66" t="str">
        <f>'Emission Assumption Summary'!A66</f>
        <v/>
      </c>
      <c r="B66" s="10" t="str">
        <f>IF(A66="","",'Summary Sheet'!E66)</f>
        <v/>
      </c>
      <c r="C66" s="6" t="str">
        <f t="shared" si="0"/>
        <v/>
      </c>
      <c r="D66" s="12" t="str">
        <f>IF(A66="","",D65+(D65*Assumptions!$B$17))</f>
        <v/>
      </c>
      <c r="E66" s="8" t="str">
        <f>IF(A66="","",E65+(E65*Assumptions!$B$11))</f>
        <v/>
      </c>
      <c r="F66" s="12" t="str">
        <f>IF(A66="","",(('Emissions Factors'!$B$3/'Gas Vehicles'!E66)*('Gas Vehicles'!D66*'Gas Vehicles'!B66))/10^6)</f>
        <v/>
      </c>
    </row>
    <row r="67" spans="1:6" x14ac:dyDescent="0.3">
      <c r="A67" t="str">
        <f>'Emission Assumption Summary'!A67</f>
        <v/>
      </c>
      <c r="B67" s="10" t="str">
        <f>IF(A67="","",'Summary Sheet'!E67)</f>
        <v/>
      </c>
      <c r="C67" s="6" t="str">
        <f t="shared" si="0"/>
        <v/>
      </c>
      <c r="D67" s="12" t="str">
        <f>IF(A67="","",D66+(D66*Assumptions!$B$17))</f>
        <v/>
      </c>
      <c r="E67" s="8" t="str">
        <f>IF(A67="","",E66+(E66*Assumptions!$B$11))</f>
        <v/>
      </c>
      <c r="F67" s="12" t="str">
        <f>IF(A67="","",(('Emissions Factors'!$B$3/'Gas Vehicles'!E67)*('Gas Vehicles'!D67*'Gas Vehicles'!B67))/10^6)</f>
        <v/>
      </c>
    </row>
    <row r="68" spans="1:6" x14ac:dyDescent="0.3">
      <c r="A68" t="str">
        <f>'Emission Assumption Summary'!A68</f>
        <v/>
      </c>
      <c r="B68" s="10" t="str">
        <f>IF(A68="","",'Summary Sheet'!E68)</f>
        <v/>
      </c>
      <c r="C68" s="6" t="str">
        <f t="shared" si="0"/>
        <v/>
      </c>
      <c r="D68" s="12" t="str">
        <f>IF(A68="","",D67+(D67*Assumptions!$B$17))</f>
        <v/>
      </c>
      <c r="E68" s="8" t="str">
        <f>IF(A68="","",E67+(E67*Assumptions!$B$11))</f>
        <v/>
      </c>
      <c r="F68" s="12" t="str">
        <f>IF(A68="","",(('Emissions Factors'!$B$3/'Gas Vehicles'!E68)*('Gas Vehicles'!D68*'Gas Vehicles'!B68))/10^6)</f>
        <v/>
      </c>
    </row>
    <row r="69" spans="1:6" x14ac:dyDescent="0.3">
      <c r="A69" t="str">
        <f>'Emission Assumption Summary'!A69</f>
        <v/>
      </c>
      <c r="B69" s="10" t="str">
        <f>IF(A69="","",'Summary Sheet'!E69)</f>
        <v/>
      </c>
      <c r="C69" s="6" t="str">
        <f t="shared" ref="C69:C132" si="1">IF(A69="","",(B69-B68)/B68)</f>
        <v/>
      </c>
      <c r="D69" s="12" t="str">
        <f>IF(A69="","",D68+(D68*Assumptions!$B$17))</f>
        <v/>
      </c>
      <c r="E69" s="8" t="str">
        <f>IF(A69="","",E68+(E68*Assumptions!$B$11))</f>
        <v/>
      </c>
      <c r="F69" s="12" t="str">
        <f>IF(A69="","",(('Emissions Factors'!$B$3/'Gas Vehicles'!E69)*('Gas Vehicles'!D69*'Gas Vehicles'!B69))/10^6)</f>
        <v/>
      </c>
    </row>
    <row r="70" spans="1:6" x14ac:dyDescent="0.3">
      <c r="A70" t="str">
        <f>'Emission Assumption Summary'!A70</f>
        <v/>
      </c>
      <c r="B70" s="10" t="str">
        <f>IF(A70="","",'Summary Sheet'!E70)</f>
        <v/>
      </c>
      <c r="C70" s="6" t="str">
        <f t="shared" si="1"/>
        <v/>
      </c>
      <c r="D70" s="12" t="str">
        <f>IF(A70="","",D69+(D69*Assumptions!$B$17))</f>
        <v/>
      </c>
      <c r="E70" s="8" t="str">
        <f>IF(A70="","",E69+(E69*Assumptions!$B$11))</f>
        <v/>
      </c>
      <c r="F70" s="12" t="str">
        <f>IF(A70="","",(('Emissions Factors'!$B$3/'Gas Vehicles'!E70)*('Gas Vehicles'!D70*'Gas Vehicles'!B70))/10^6)</f>
        <v/>
      </c>
    </row>
    <row r="71" spans="1:6" x14ac:dyDescent="0.3">
      <c r="A71" t="str">
        <f>'Emission Assumption Summary'!A71</f>
        <v/>
      </c>
      <c r="B71" s="10" t="str">
        <f>IF(A71="","",'Summary Sheet'!E71)</f>
        <v/>
      </c>
      <c r="C71" s="6" t="str">
        <f t="shared" si="1"/>
        <v/>
      </c>
      <c r="D71" s="12" t="str">
        <f>IF(A71="","",D70+(D70*Assumptions!$B$17))</f>
        <v/>
      </c>
      <c r="E71" s="8" t="str">
        <f>IF(A71="","",E70+(E70*Assumptions!$B$11))</f>
        <v/>
      </c>
      <c r="F71" s="12" t="str">
        <f>IF(A71="","",(('Emissions Factors'!$B$3/'Gas Vehicles'!E71)*('Gas Vehicles'!D71*'Gas Vehicles'!B71))/10^6)</f>
        <v/>
      </c>
    </row>
    <row r="72" spans="1:6" x14ac:dyDescent="0.3">
      <c r="A72" t="str">
        <f>'Emission Assumption Summary'!A72</f>
        <v/>
      </c>
      <c r="B72" s="10" t="str">
        <f>IF(A72="","",'Summary Sheet'!E72)</f>
        <v/>
      </c>
      <c r="C72" s="6" t="str">
        <f t="shared" si="1"/>
        <v/>
      </c>
      <c r="D72" s="12" t="str">
        <f>IF(A72="","",D71+(D71*Assumptions!$B$17))</f>
        <v/>
      </c>
      <c r="E72" s="8" t="str">
        <f>IF(A72="","",E71+(E71*Assumptions!$B$11))</f>
        <v/>
      </c>
      <c r="F72" s="12" t="str">
        <f>IF(A72="","",(('Emissions Factors'!$B$3/'Gas Vehicles'!E72)*('Gas Vehicles'!D72*'Gas Vehicles'!B72))/10^6)</f>
        <v/>
      </c>
    </row>
    <row r="73" spans="1:6" x14ac:dyDescent="0.3">
      <c r="A73" t="str">
        <f>'Emission Assumption Summary'!A73</f>
        <v/>
      </c>
      <c r="B73" s="10" t="str">
        <f>IF(A73="","",'Summary Sheet'!E73)</f>
        <v/>
      </c>
      <c r="C73" s="6" t="str">
        <f t="shared" si="1"/>
        <v/>
      </c>
      <c r="D73" s="12" t="str">
        <f>IF(A73="","",D72+(D72*Assumptions!$B$17))</f>
        <v/>
      </c>
      <c r="E73" s="8" t="str">
        <f>IF(A73="","",E72+(E72*Assumptions!$B$11))</f>
        <v/>
      </c>
      <c r="F73" s="12" t="str">
        <f>IF(A73="","",(('Emissions Factors'!$B$3/'Gas Vehicles'!E73)*('Gas Vehicles'!D73*'Gas Vehicles'!B73))/10^6)</f>
        <v/>
      </c>
    </row>
    <row r="74" spans="1:6" x14ac:dyDescent="0.3">
      <c r="A74" t="str">
        <f>'Emission Assumption Summary'!A74</f>
        <v/>
      </c>
      <c r="B74" s="10" t="str">
        <f>IF(A74="","",'Summary Sheet'!E74)</f>
        <v/>
      </c>
      <c r="C74" s="6" t="str">
        <f t="shared" si="1"/>
        <v/>
      </c>
      <c r="D74" s="12" t="str">
        <f>IF(A74="","",D73+(D73*Assumptions!$B$17))</f>
        <v/>
      </c>
      <c r="E74" s="8" t="str">
        <f>IF(A74="","",E73+(E73*Assumptions!$B$11))</f>
        <v/>
      </c>
      <c r="F74" s="12" t="str">
        <f>IF(A74="","",(('Emissions Factors'!$B$3/'Gas Vehicles'!E74)*('Gas Vehicles'!D74*'Gas Vehicles'!B74))/10^6)</f>
        <v/>
      </c>
    </row>
    <row r="75" spans="1:6" x14ac:dyDescent="0.3">
      <c r="A75" t="str">
        <f>'Emission Assumption Summary'!A75</f>
        <v/>
      </c>
      <c r="B75" s="10" t="str">
        <f>IF(A75="","",'Summary Sheet'!E75)</f>
        <v/>
      </c>
      <c r="C75" s="6" t="str">
        <f t="shared" si="1"/>
        <v/>
      </c>
      <c r="D75" s="12" t="str">
        <f>IF(A75="","",D74+(D74*Assumptions!$B$17))</f>
        <v/>
      </c>
      <c r="E75" s="8" t="str">
        <f>IF(A75="","",E74+(E74*Assumptions!$B$11))</f>
        <v/>
      </c>
      <c r="F75" s="12" t="str">
        <f>IF(A75="","",(('Emissions Factors'!$B$3/'Gas Vehicles'!E75)*('Gas Vehicles'!D75*'Gas Vehicles'!B75))/10^6)</f>
        <v/>
      </c>
    </row>
    <row r="76" spans="1:6" x14ac:dyDescent="0.3">
      <c r="A76" t="str">
        <f>'Emission Assumption Summary'!A76</f>
        <v/>
      </c>
      <c r="B76" s="10" t="str">
        <f>IF(A76="","",'Summary Sheet'!E76)</f>
        <v/>
      </c>
      <c r="C76" s="6" t="str">
        <f t="shared" si="1"/>
        <v/>
      </c>
      <c r="D76" s="12" t="str">
        <f>IF(A76="","",D75+(D75*Assumptions!$B$17))</f>
        <v/>
      </c>
      <c r="E76" s="8" t="str">
        <f>IF(A76="","",E75+(E75*Assumptions!$B$11))</f>
        <v/>
      </c>
      <c r="F76" s="12" t="str">
        <f>IF(A76="","",(('Emissions Factors'!$B$3/'Gas Vehicles'!E76)*('Gas Vehicles'!D76*'Gas Vehicles'!B76))/10^6)</f>
        <v/>
      </c>
    </row>
    <row r="77" spans="1:6" x14ac:dyDescent="0.3">
      <c r="A77" t="str">
        <f>'Emission Assumption Summary'!A77</f>
        <v/>
      </c>
      <c r="B77" s="10" t="str">
        <f>IF(A77="","",'Summary Sheet'!E77)</f>
        <v/>
      </c>
      <c r="C77" s="6" t="str">
        <f t="shared" si="1"/>
        <v/>
      </c>
      <c r="D77" s="12" t="str">
        <f>IF(A77="","",D76+(D76*Assumptions!$B$17))</f>
        <v/>
      </c>
      <c r="E77" s="8" t="str">
        <f>IF(A77="","",E76+(E76*Assumptions!$B$11))</f>
        <v/>
      </c>
      <c r="F77" s="12" t="str">
        <f>IF(A77="","",(('Emissions Factors'!$B$3/'Gas Vehicles'!E77)*('Gas Vehicles'!D77*'Gas Vehicles'!B77))/10^6)</f>
        <v/>
      </c>
    </row>
    <row r="78" spans="1:6" x14ac:dyDescent="0.3">
      <c r="A78" t="str">
        <f>'Emission Assumption Summary'!A78</f>
        <v/>
      </c>
      <c r="B78" s="10" t="str">
        <f>IF(A78="","",'Summary Sheet'!E78)</f>
        <v/>
      </c>
      <c r="C78" s="6" t="str">
        <f t="shared" si="1"/>
        <v/>
      </c>
      <c r="D78" s="12" t="str">
        <f>IF(A78="","",D77+(D77*Assumptions!$B$17))</f>
        <v/>
      </c>
      <c r="E78" s="8" t="str">
        <f>IF(A78="","",E77+(E77*Assumptions!$B$11))</f>
        <v/>
      </c>
      <c r="F78" s="12" t="str">
        <f>IF(A78="","",(('Emissions Factors'!$B$3/'Gas Vehicles'!E78)*('Gas Vehicles'!D78*'Gas Vehicles'!B78))/10^6)</f>
        <v/>
      </c>
    </row>
    <row r="79" spans="1:6" x14ac:dyDescent="0.3">
      <c r="A79" t="str">
        <f>'Emission Assumption Summary'!A79</f>
        <v/>
      </c>
      <c r="B79" s="10" t="str">
        <f>IF(A79="","",'Summary Sheet'!E79)</f>
        <v/>
      </c>
      <c r="C79" s="6" t="str">
        <f t="shared" si="1"/>
        <v/>
      </c>
      <c r="D79" s="12" t="str">
        <f>IF(A79="","",D78+(D78*Assumptions!$B$17))</f>
        <v/>
      </c>
      <c r="E79" s="8" t="str">
        <f>IF(A79="","",E78+(E78*Assumptions!$B$11))</f>
        <v/>
      </c>
      <c r="F79" s="12" t="str">
        <f>IF(A79="","",(('Emissions Factors'!$B$3/'Gas Vehicles'!E79)*('Gas Vehicles'!D79*'Gas Vehicles'!B79))/10^6)</f>
        <v/>
      </c>
    </row>
    <row r="80" spans="1:6" x14ac:dyDescent="0.3">
      <c r="A80" t="str">
        <f>'Emission Assumption Summary'!A80</f>
        <v/>
      </c>
      <c r="B80" s="10" t="str">
        <f>IF(A80="","",'Summary Sheet'!E80)</f>
        <v/>
      </c>
      <c r="C80" s="6" t="str">
        <f t="shared" si="1"/>
        <v/>
      </c>
      <c r="D80" s="12" t="str">
        <f>IF(A80="","",D79+(D79*Assumptions!$B$17))</f>
        <v/>
      </c>
      <c r="E80" s="8" t="str">
        <f>IF(A80="","",E79+(E79*Assumptions!$B$11))</f>
        <v/>
      </c>
      <c r="F80" s="12" t="str">
        <f>IF(A80="","",(('Emissions Factors'!$B$3/'Gas Vehicles'!E80)*('Gas Vehicles'!D80*'Gas Vehicles'!B80))/10^6)</f>
        <v/>
      </c>
    </row>
    <row r="81" spans="1:6" x14ac:dyDescent="0.3">
      <c r="A81" t="str">
        <f>'Emission Assumption Summary'!A81</f>
        <v/>
      </c>
      <c r="B81" s="10" t="str">
        <f>IF(A81="","",'Summary Sheet'!E81)</f>
        <v/>
      </c>
      <c r="C81" s="6" t="str">
        <f t="shared" si="1"/>
        <v/>
      </c>
      <c r="D81" s="12" t="str">
        <f>IF(A81="","",D80+(D80*Assumptions!$B$17))</f>
        <v/>
      </c>
      <c r="E81" s="8" t="str">
        <f>IF(A81="","",E80+(E80*Assumptions!$B$11))</f>
        <v/>
      </c>
      <c r="F81" s="12" t="str">
        <f>IF(A81="","",(('Emissions Factors'!$B$3/'Gas Vehicles'!E81)*('Gas Vehicles'!D81*'Gas Vehicles'!B81))/10^6)</f>
        <v/>
      </c>
    </row>
    <row r="82" spans="1:6" x14ac:dyDescent="0.3">
      <c r="A82" t="str">
        <f>'Emission Assumption Summary'!A82</f>
        <v/>
      </c>
      <c r="B82" s="10" t="str">
        <f>IF(A82="","",'Summary Sheet'!E82)</f>
        <v/>
      </c>
      <c r="C82" s="6" t="str">
        <f t="shared" si="1"/>
        <v/>
      </c>
      <c r="D82" s="12" t="str">
        <f>IF(A82="","",D81+(D81*Assumptions!$B$17))</f>
        <v/>
      </c>
      <c r="E82" s="8" t="str">
        <f>IF(A82="","",E81+(E81*Assumptions!$B$11))</f>
        <v/>
      </c>
      <c r="F82" s="12" t="str">
        <f>IF(A82="","",(('Emissions Factors'!$B$3/'Gas Vehicles'!E82)*('Gas Vehicles'!D82*'Gas Vehicles'!B82))/10^6)</f>
        <v/>
      </c>
    </row>
    <row r="83" spans="1:6" x14ac:dyDescent="0.3">
      <c r="A83" t="str">
        <f>'Emission Assumption Summary'!A83</f>
        <v/>
      </c>
      <c r="B83" s="10" t="str">
        <f>IF(A83="","",'Summary Sheet'!E83)</f>
        <v/>
      </c>
      <c r="C83" s="6" t="str">
        <f t="shared" si="1"/>
        <v/>
      </c>
      <c r="D83" s="12" t="str">
        <f>IF(A83="","",D82+(D82*Assumptions!$B$17))</f>
        <v/>
      </c>
      <c r="E83" s="8" t="str">
        <f>IF(A83="","",E82+(E82*Assumptions!$B$11))</f>
        <v/>
      </c>
      <c r="F83" s="12" t="str">
        <f>IF(A83="","",(('Emissions Factors'!$B$3/'Gas Vehicles'!E83)*('Gas Vehicles'!D83*'Gas Vehicles'!B83))/10^6)</f>
        <v/>
      </c>
    </row>
    <row r="84" spans="1:6" x14ac:dyDescent="0.3">
      <c r="A84" t="str">
        <f>'Emission Assumption Summary'!A84</f>
        <v/>
      </c>
      <c r="B84" s="10" t="str">
        <f>IF(A84="","",'Summary Sheet'!E84)</f>
        <v/>
      </c>
      <c r="C84" s="6" t="str">
        <f t="shared" si="1"/>
        <v/>
      </c>
      <c r="D84" s="12" t="str">
        <f>IF(A84="","",D83+(D83*Assumptions!$B$17))</f>
        <v/>
      </c>
      <c r="E84" s="8" t="str">
        <f>IF(A84="","",E83+(E83*Assumptions!$B$11))</f>
        <v/>
      </c>
      <c r="F84" s="12" t="str">
        <f>IF(A84="","",(('Emissions Factors'!$B$3/'Gas Vehicles'!E84)*('Gas Vehicles'!D84*'Gas Vehicles'!B84))/10^6)</f>
        <v/>
      </c>
    </row>
    <row r="85" spans="1:6" x14ac:dyDescent="0.3">
      <c r="A85" t="str">
        <f>'Emission Assumption Summary'!A85</f>
        <v/>
      </c>
      <c r="B85" s="10" t="str">
        <f>IF(A85="","",'Summary Sheet'!E85)</f>
        <v/>
      </c>
      <c r="C85" s="6" t="str">
        <f t="shared" si="1"/>
        <v/>
      </c>
      <c r="D85" s="12" t="str">
        <f>IF(A85="","",D84+(D84*Assumptions!$B$17))</f>
        <v/>
      </c>
      <c r="E85" s="8" t="str">
        <f>IF(A85="","",E84+(E84*Assumptions!$B$11))</f>
        <v/>
      </c>
      <c r="F85" s="12" t="str">
        <f>IF(A85="","",(('Emissions Factors'!$B$3/'Gas Vehicles'!E85)*('Gas Vehicles'!D85*'Gas Vehicles'!B85))/10^6)</f>
        <v/>
      </c>
    </row>
    <row r="86" spans="1:6" x14ac:dyDescent="0.3">
      <c r="A86" t="str">
        <f>'Emission Assumption Summary'!A86</f>
        <v/>
      </c>
      <c r="B86" s="10" t="str">
        <f>IF(A86="","",'Summary Sheet'!E86)</f>
        <v/>
      </c>
      <c r="C86" s="6" t="str">
        <f t="shared" si="1"/>
        <v/>
      </c>
      <c r="D86" s="12" t="str">
        <f>IF(A86="","",D85+(D85*Assumptions!$B$17))</f>
        <v/>
      </c>
      <c r="E86" s="8" t="str">
        <f>IF(A86="","",E85+(E85*Assumptions!$B$11))</f>
        <v/>
      </c>
      <c r="F86" s="12" t="str">
        <f>IF(A86="","",(('Emissions Factors'!$B$3/'Gas Vehicles'!E86)*('Gas Vehicles'!D86*'Gas Vehicles'!B86))/10^6)</f>
        <v/>
      </c>
    </row>
    <row r="87" spans="1:6" x14ac:dyDescent="0.3">
      <c r="A87" t="str">
        <f>'Emission Assumption Summary'!A87</f>
        <v/>
      </c>
      <c r="B87" s="10" t="str">
        <f>IF(A87="","",'Summary Sheet'!E87)</f>
        <v/>
      </c>
      <c r="C87" s="6" t="str">
        <f t="shared" si="1"/>
        <v/>
      </c>
      <c r="D87" s="12" t="str">
        <f>IF(A87="","",D86+(D86*Assumptions!$B$17))</f>
        <v/>
      </c>
      <c r="E87" s="8" t="str">
        <f>IF(A87="","",E86+(E86*Assumptions!$B$11))</f>
        <v/>
      </c>
      <c r="F87" s="12" t="str">
        <f>IF(A87="","",(('Emissions Factors'!$B$3/'Gas Vehicles'!E87)*('Gas Vehicles'!D87*'Gas Vehicles'!B87))/10^6)</f>
        <v/>
      </c>
    </row>
    <row r="88" spans="1:6" x14ac:dyDescent="0.3">
      <c r="A88" t="str">
        <f>'Emission Assumption Summary'!A88</f>
        <v/>
      </c>
      <c r="B88" s="10" t="str">
        <f>IF(A88="","",'Summary Sheet'!E88)</f>
        <v/>
      </c>
      <c r="C88" s="6" t="str">
        <f t="shared" si="1"/>
        <v/>
      </c>
      <c r="D88" s="12" t="str">
        <f>IF(A88="","",D87+(D87*Assumptions!$B$17))</f>
        <v/>
      </c>
      <c r="E88" s="8" t="str">
        <f>IF(A88="","",E87+(E87*Assumptions!$B$11))</f>
        <v/>
      </c>
      <c r="F88" s="12" t="str">
        <f>IF(A88="","",(('Emissions Factors'!$B$3/'Gas Vehicles'!E88)*('Gas Vehicles'!D88*'Gas Vehicles'!B88))/10^6)</f>
        <v/>
      </c>
    </row>
    <row r="89" spans="1:6" x14ac:dyDescent="0.3">
      <c r="A89" t="str">
        <f>'Emission Assumption Summary'!A89</f>
        <v/>
      </c>
      <c r="B89" s="10" t="str">
        <f>IF(A89="","",'Summary Sheet'!E89)</f>
        <v/>
      </c>
      <c r="C89" s="6" t="str">
        <f t="shared" si="1"/>
        <v/>
      </c>
      <c r="D89" s="12" t="str">
        <f>IF(A89="","",D88+(D88*Assumptions!$B$17))</f>
        <v/>
      </c>
      <c r="E89" s="8" t="str">
        <f>IF(A89="","",E88+(E88*Assumptions!$B$11))</f>
        <v/>
      </c>
      <c r="F89" s="12" t="str">
        <f>IF(A89="","",(('Emissions Factors'!$B$3/'Gas Vehicles'!E89)*('Gas Vehicles'!D89*'Gas Vehicles'!B89))/10^6)</f>
        <v/>
      </c>
    </row>
    <row r="90" spans="1:6" x14ac:dyDescent="0.3">
      <c r="A90" t="str">
        <f>'Emission Assumption Summary'!A90</f>
        <v/>
      </c>
      <c r="B90" s="10" t="str">
        <f>IF(A90="","",'Summary Sheet'!E90)</f>
        <v/>
      </c>
      <c r="C90" s="6" t="str">
        <f t="shared" si="1"/>
        <v/>
      </c>
      <c r="D90" s="12" t="str">
        <f>IF(A90="","",D89+(D89*Assumptions!$B$17))</f>
        <v/>
      </c>
      <c r="E90" s="8" t="str">
        <f>IF(A90="","",E89+(E89*Assumptions!$B$11))</f>
        <v/>
      </c>
      <c r="F90" s="12" t="str">
        <f>IF(A90="","",(('Emissions Factors'!$B$3/'Gas Vehicles'!E90)*('Gas Vehicles'!D90*'Gas Vehicles'!B90))/10^6)</f>
        <v/>
      </c>
    </row>
    <row r="91" spans="1:6" x14ac:dyDescent="0.3">
      <c r="A91" t="str">
        <f>'Emission Assumption Summary'!A91</f>
        <v/>
      </c>
      <c r="B91" s="10" t="str">
        <f>IF(A91="","",'Summary Sheet'!E91)</f>
        <v/>
      </c>
      <c r="C91" s="6" t="str">
        <f t="shared" si="1"/>
        <v/>
      </c>
      <c r="D91" s="12" t="str">
        <f>IF(A91="","",D90+(D90*Assumptions!$B$17))</f>
        <v/>
      </c>
      <c r="E91" s="8" t="str">
        <f>IF(A91="","",E90+(E90*Assumptions!$B$11))</f>
        <v/>
      </c>
      <c r="F91" s="12" t="str">
        <f>IF(A91="","",(('Emissions Factors'!$B$3/'Gas Vehicles'!E91)*('Gas Vehicles'!D91*'Gas Vehicles'!B91))/10^6)</f>
        <v/>
      </c>
    </row>
    <row r="92" spans="1:6" x14ac:dyDescent="0.3">
      <c r="A92" t="str">
        <f>'Emission Assumption Summary'!A92</f>
        <v/>
      </c>
      <c r="B92" s="10" t="str">
        <f>IF(A92="","",'Summary Sheet'!E92)</f>
        <v/>
      </c>
      <c r="C92" s="6" t="str">
        <f t="shared" si="1"/>
        <v/>
      </c>
      <c r="D92" s="12" t="str">
        <f>IF(A92="","",D91+(D91*Assumptions!$B$17))</f>
        <v/>
      </c>
      <c r="E92" s="8" t="str">
        <f>IF(A92="","",E91+(E91*Assumptions!$B$11))</f>
        <v/>
      </c>
      <c r="F92" s="12" t="str">
        <f>IF(A92="","",(('Emissions Factors'!$B$3/'Gas Vehicles'!E92)*('Gas Vehicles'!D92*'Gas Vehicles'!B92))/10^6)</f>
        <v/>
      </c>
    </row>
    <row r="93" spans="1:6" x14ac:dyDescent="0.3">
      <c r="A93" t="str">
        <f>'Emission Assumption Summary'!A93</f>
        <v/>
      </c>
      <c r="B93" s="10" t="str">
        <f>IF(A93="","",'Summary Sheet'!E93)</f>
        <v/>
      </c>
      <c r="C93" s="6" t="str">
        <f t="shared" si="1"/>
        <v/>
      </c>
      <c r="D93" s="12" t="str">
        <f>IF(A93="","",D92+(D92*Assumptions!$B$17))</f>
        <v/>
      </c>
      <c r="E93" s="8" t="str">
        <f>IF(A93="","",E92+(E92*Assumptions!$B$11))</f>
        <v/>
      </c>
      <c r="F93" s="12" t="str">
        <f>IF(A93="","",(('Emissions Factors'!$B$3/'Gas Vehicles'!E93)*('Gas Vehicles'!D93*'Gas Vehicles'!B93))/10^6)</f>
        <v/>
      </c>
    </row>
    <row r="94" spans="1:6" x14ac:dyDescent="0.3">
      <c r="A94" t="str">
        <f>'Emission Assumption Summary'!A94</f>
        <v/>
      </c>
      <c r="B94" s="10" t="str">
        <f>IF(A94="","",'Summary Sheet'!E94)</f>
        <v/>
      </c>
      <c r="C94" s="6" t="str">
        <f t="shared" si="1"/>
        <v/>
      </c>
      <c r="D94" s="12" t="str">
        <f>IF(A94="","",D93+(D93*Assumptions!$B$17))</f>
        <v/>
      </c>
      <c r="E94" s="8" t="str">
        <f>IF(A94="","",E93+(E93*Assumptions!$B$11))</f>
        <v/>
      </c>
      <c r="F94" s="12" t="str">
        <f>IF(A94="","",(('Emissions Factors'!$B$3/'Gas Vehicles'!E94)*('Gas Vehicles'!D94*'Gas Vehicles'!B94))/10^6)</f>
        <v/>
      </c>
    </row>
    <row r="95" spans="1:6" x14ac:dyDescent="0.3">
      <c r="A95" t="str">
        <f>'Emission Assumption Summary'!A95</f>
        <v/>
      </c>
      <c r="B95" s="10" t="str">
        <f>IF(A95="","",'Summary Sheet'!E95)</f>
        <v/>
      </c>
      <c r="C95" s="6" t="str">
        <f t="shared" si="1"/>
        <v/>
      </c>
      <c r="D95" s="12" t="str">
        <f>IF(A95="","",D94+(D94*Assumptions!$B$17))</f>
        <v/>
      </c>
      <c r="E95" s="8" t="str">
        <f>IF(A95="","",E94+(E94*Assumptions!$B$11))</f>
        <v/>
      </c>
      <c r="F95" s="12" t="str">
        <f>IF(A95="","",(('Emissions Factors'!$B$3/'Gas Vehicles'!E95)*('Gas Vehicles'!D95*'Gas Vehicles'!B95))/10^6)</f>
        <v/>
      </c>
    </row>
    <row r="96" spans="1:6" x14ac:dyDescent="0.3">
      <c r="A96" t="str">
        <f>'Emission Assumption Summary'!A96</f>
        <v/>
      </c>
      <c r="B96" s="10" t="str">
        <f>IF(A96="","",'Summary Sheet'!E96)</f>
        <v/>
      </c>
      <c r="C96" s="6" t="str">
        <f t="shared" si="1"/>
        <v/>
      </c>
      <c r="D96" s="12" t="str">
        <f>IF(A96="","",D95+(D95*Assumptions!$B$17))</f>
        <v/>
      </c>
      <c r="E96" s="8" t="str">
        <f>IF(A96="","",E95+(E95*Assumptions!$B$11))</f>
        <v/>
      </c>
      <c r="F96" s="12" t="str">
        <f>IF(A96="","",(('Emissions Factors'!$B$3/'Gas Vehicles'!E96)*('Gas Vehicles'!D96*'Gas Vehicles'!B96))/10^6)</f>
        <v/>
      </c>
    </row>
    <row r="97" spans="1:6" x14ac:dyDescent="0.3">
      <c r="A97" t="str">
        <f>'Emission Assumption Summary'!A97</f>
        <v/>
      </c>
      <c r="B97" s="10" t="str">
        <f>IF(A97="","",'Summary Sheet'!E97)</f>
        <v/>
      </c>
      <c r="C97" s="6" t="str">
        <f t="shared" si="1"/>
        <v/>
      </c>
      <c r="D97" s="12" t="str">
        <f>IF(A97="","",D96+(D96*Assumptions!$B$17))</f>
        <v/>
      </c>
      <c r="E97" s="8" t="str">
        <f>IF(A97="","",E96+(E96*Assumptions!$B$11))</f>
        <v/>
      </c>
      <c r="F97" s="12" t="str">
        <f>IF(A97="","",(('Emissions Factors'!$B$3/'Gas Vehicles'!E97)*('Gas Vehicles'!D97*'Gas Vehicles'!B97))/10^6)</f>
        <v/>
      </c>
    </row>
    <row r="98" spans="1:6" x14ac:dyDescent="0.3">
      <c r="A98" t="str">
        <f>'Emission Assumption Summary'!A98</f>
        <v/>
      </c>
      <c r="B98" s="10" t="str">
        <f>IF(A98="","",'Summary Sheet'!E98)</f>
        <v/>
      </c>
      <c r="C98" s="6" t="str">
        <f t="shared" si="1"/>
        <v/>
      </c>
      <c r="D98" s="12" t="str">
        <f>IF(A98="","",D97+(D97*Assumptions!$B$17))</f>
        <v/>
      </c>
      <c r="E98" s="8" t="str">
        <f>IF(A98="","",E97+(E97*Assumptions!$B$11))</f>
        <v/>
      </c>
      <c r="F98" s="12" t="str">
        <f>IF(A98="","",(('Emissions Factors'!$B$3/'Gas Vehicles'!E98)*('Gas Vehicles'!D98*'Gas Vehicles'!B98))/10^6)</f>
        <v/>
      </c>
    </row>
    <row r="99" spans="1:6" x14ac:dyDescent="0.3">
      <c r="A99" t="str">
        <f>'Emission Assumption Summary'!A99</f>
        <v/>
      </c>
      <c r="B99" s="10" t="str">
        <f>IF(A99="","",'Summary Sheet'!E99)</f>
        <v/>
      </c>
      <c r="C99" s="6" t="str">
        <f t="shared" si="1"/>
        <v/>
      </c>
      <c r="D99" s="12" t="str">
        <f>IF(A99="","",D98+(D98*Assumptions!$B$17))</f>
        <v/>
      </c>
      <c r="E99" s="8" t="str">
        <f>IF(A99="","",E98+(E98*Assumptions!$B$11))</f>
        <v/>
      </c>
      <c r="F99" s="12" t="str">
        <f>IF(A99="","",(('Emissions Factors'!$B$3/'Gas Vehicles'!E99)*('Gas Vehicles'!D99*'Gas Vehicles'!B99))/10^6)</f>
        <v/>
      </c>
    </row>
    <row r="100" spans="1:6" x14ac:dyDescent="0.3">
      <c r="A100" t="str">
        <f>'Emission Assumption Summary'!A100</f>
        <v/>
      </c>
      <c r="B100" s="10" t="str">
        <f>IF(A100="","",'Summary Sheet'!E100)</f>
        <v/>
      </c>
      <c r="C100" s="6" t="str">
        <f t="shared" si="1"/>
        <v/>
      </c>
      <c r="D100" s="12" t="str">
        <f>IF(A100="","",D99+(D99*Assumptions!$B$17))</f>
        <v/>
      </c>
      <c r="E100" s="8" t="str">
        <f>IF(A100="","",E99+(E99*Assumptions!$B$11))</f>
        <v/>
      </c>
      <c r="F100" s="12" t="str">
        <f>IF(A100="","",(('Emissions Factors'!$B$3/'Gas Vehicles'!E100)*('Gas Vehicles'!D100*'Gas Vehicles'!B100))/10^6)</f>
        <v/>
      </c>
    </row>
    <row r="101" spans="1:6" x14ac:dyDescent="0.3">
      <c r="A101" t="str">
        <f>'Emission Assumption Summary'!A101</f>
        <v/>
      </c>
      <c r="B101" s="10" t="str">
        <f>IF(A101="","",'Summary Sheet'!E101)</f>
        <v/>
      </c>
      <c r="C101" s="6" t="str">
        <f t="shared" si="1"/>
        <v/>
      </c>
      <c r="D101" s="12" t="str">
        <f>IF(A101="","",D100+(D100*Assumptions!$B$17))</f>
        <v/>
      </c>
      <c r="E101" s="8" t="str">
        <f>IF(A101="","",E100+(E100*Assumptions!$B$11))</f>
        <v/>
      </c>
      <c r="F101" s="12" t="str">
        <f>IF(A101="","",(('Emissions Factors'!$B$3/'Gas Vehicles'!E101)*('Gas Vehicles'!D101*'Gas Vehicles'!B101))/10^6)</f>
        <v/>
      </c>
    </row>
    <row r="102" spans="1:6" x14ac:dyDescent="0.3">
      <c r="A102" t="str">
        <f>'Emission Assumption Summary'!A102</f>
        <v/>
      </c>
      <c r="B102" s="10" t="str">
        <f>IF(A102="","",'Summary Sheet'!E102)</f>
        <v/>
      </c>
      <c r="C102" s="6" t="str">
        <f t="shared" si="1"/>
        <v/>
      </c>
      <c r="D102" s="12" t="str">
        <f>IF(A102="","",D101+(D101*Assumptions!$B$17))</f>
        <v/>
      </c>
      <c r="E102" s="8" t="str">
        <f>IF(A102="","",E101+(E101*Assumptions!$B$11))</f>
        <v/>
      </c>
      <c r="F102" s="12" t="str">
        <f>IF(A102="","",(('Emissions Factors'!$B$3/'Gas Vehicles'!E102)*('Gas Vehicles'!D102*'Gas Vehicles'!B102))/10^6)</f>
        <v/>
      </c>
    </row>
    <row r="103" spans="1:6" x14ac:dyDescent="0.3">
      <c r="A103" t="str">
        <f>'Emission Assumption Summary'!A103</f>
        <v/>
      </c>
      <c r="B103" s="10" t="str">
        <f>IF(A103="","",'Summary Sheet'!E103)</f>
        <v/>
      </c>
      <c r="C103" s="6" t="str">
        <f t="shared" si="1"/>
        <v/>
      </c>
      <c r="D103" s="12" t="str">
        <f>IF(A103="","",D102+(D102*Assumptions!$B$17))</f>
        <v/>
      </c>
      <c r="E103" s="8" t="str">
        <f>IF(A103="","",E102+(E102*Assumptions!$B$11))</f>
        <v/>
      </c>
      <c r="F103" s="12" t="str">
        <f>IF(A103="","",(('Emissions Factors'!$B$3/'Gas Vehicles'!E103)*('Gas Vehicles'!D103*'Gas Vehicles'!B103))/10^6)</f>
        <v/>
      </c>
    </row>
    <row r="104" spans="1:6" x14ac:dyDescent="0.3">
      <c r="A104" t="str">
        <f>'Emission Assumption Summary'!A104</f>
        <v/>
      </c>
      <c r="B104" s="10" t="str">
        <f>IF(A104="","",'Summary Sheet'!E104)</f>
        <v/>
      </c>
      <c r="C104" s="6" t="str">
        <f t="shared" si="1"/>
        <v/>
      </c>
      <c r="D104" s="12" t="str">
        <f>IF(A104="","",D103+(D103*Assumptions!$B$17))</f>
        <v/>
      </c>
      <c r="E104" s="8" t="str">
        <f>IF(A104="","",E103+(E103*Assumptions!$B$11))</f>
        <v/>
      </c>
      <c r="F104" s="12" t="str">
        <f>IF(A104="","",(('Emissions Factors'!$B$3/'Gas Vehicles'!E104)*('Gas Vehicles'!D104*'Gas Vehicles'!B104))/10^6)</f>
        <v/>
      </c>
    </row>
    <row r="105" spans="1:6" x14ac:dyDescent="0.3">
      <c r="A105" t="str">
        <f>'Emission Assumption Summary'!A105</f>
        <v/>
      </c>
      <c r="B105" s="10" t="str">
        <f>IF(A105="","",'Summary Sheet'!E105)</f>
        <v/>
      </c>
      <c r="C105" s="6" t="str">
        <f t="shared" si="1"/>
        <v/>
      </c>
      <c r="D105" s="12" t="str">
        <f>IF(A105="","",D104+(D104*Assumptions!$B$17))</f>
        <v/>
      </c>
      <c r="E105" s="8" t="str">
        <f>IF(A105="","",E104+(E104*Assumptions!$B$11))</f>
        <v/>
      </c>
      <c r="F105" s="12" t="str">
        <f>IF(A105="","",(('Emissions Factors'!$B$3/'Gas Vehicles'!E105)*('Gas Vehicles'!D105*'Gas Vehicles'!B105))/10^6)</f>
        <v/>
      </c>
    </row>
    <row r="106" spans="1:6" x14ac:dyDescent="0.3">
      <c r="A106" t="str">
        <f>'Emission Assumption Summary'!A106</f>
        <v/>
      </c>
      <c r="B106" s="10" t="str">
        <f>IF(A106="","",'Summary Sheet'!E106)</f>
        <v/>
      </c>
      <c r="C106" s="6" t="str">
        <f t="shared" si="1"/>
        <v/>
      </c>
      <c r="D106" s="12" t="str">
        <f>IF(A106="","",D105+(D105*Assumptions!$B$17))</f>
        <v/>
      </c>
      <c r="E106" s="8" t="str">
        <f>IF(A106="","",E105+(E105*Assumptions!$B$11))</f>
        <v/>
      </c>
      <c r="F106" s="12" t="str">
        <f>IF(A106="","",(('Emissions Factors'!$B$3/'Gas Vehicles'!E106)*('Gas Vehicles'!D106*'Gas Vehicles'!B106))/10^6)</f>
        <v/>
      </c>
    </row>
    <row r="107" spans="1:6" x14ac:dyDescent="0.3">
      <c r="A107" t="str">
        <f>'Emission Assumption Summary'!A107</f>
        <v/>
      </c>
      <c r="B107" s="10" t="str">
        <f>IF(A107="","",'Summary Sheet'!E107)</f>
        <v/>
      </c>
      <c r="C107" s="6" t="str">
        <f t="shared" si="1"/>
        <v/>
      </c>
      <c r="D107" s="12" t="str">
        <f>IF(A107="","",D106+(D106*Assumptions!$B$17))</f>
        <v/>
      </c>
      <c r="E107" s="8" t="str">
        <f>IF(A107="","",E106+(E106*Assumptions!$B$11))</f>
        <v/>
      </c>
      <c r="F107" s="12" t="str">
        <f>IF(A107="","",(('Emissions Factors'!$B$3/'Gas Vehicles'!E107)*('Gas Vehicles'!D107*'Gas Vehicles'!B107))/10^6)</f>
        <v/>
      </c>
    </row>
    <row r="108" spans="1:6" x14ac:dyDescent="0.3">
      <c r="A108" t="str">
        <f>'Emission Assumption Summary'!A108</f>
        <v/>
      </c>
      <c r="B108" s="10" t="str">
        <f>IF(A108="","",'Summary Sheet'!E108)</f>
        <v/>
      </c>
      <c r="C108" s="6" t="str">
        <f t="shared" si="1"/>
        <v/>
      </c>
      <c r="D108" s="12" t="str">
        <f>IF(A108="","",D107+(D107*Assumptions!$B$17))</f>
        <v/>
      </c>
      <c r="E108" s="8" t="str">
        <f>IF(A108="","",E107+(E107*Assumptions!$B$11))</f>
        <v/>
      </c>
      <c r="F108" s="12" t="str">
        <f>IF(A108="","",(('Emissions Factors'!$B$3/'Gas Vehicles'!E108)*('Gas Vehicles'!D108*'Gas Vehicles'!B108))/10^6)</f>
        <v/>
      </c>
    </row>
    <row r="109" spans="1:6" x14ac:dyDescent="0.3">
      <c r="A109" t="str">
        <f>'Emission Assumption Summary'!A109</f>
        <v/>
      </c>
      <c r="B109" s="10" t="str">
        <f>IF(A109="","",'Summary Sheet'!E109)</f>
        <v/>
      </c>
      <c r="C109" s="6" t="str">
        <f t="shared" si="1"/>
        <v/>
      </c>
      <c r="D109" s="12" t="str">
        <f>IF(A109="","",D108+(D108*Assumptions!$B$17))</f>
        <v/>
      </c>
      <c r="E109" s="8" t="str">
        <f>IF(A109="","",E108+(E108*Assumptions!$B$11))</f>
        <v/>
      </c>
      <c r="F109" s="12" t="str">
        <f>IF(A109="","",(('Emissions Factors'!$B$3/'Gas Vehicles'!E109)*('Gas Vehicles'!D109*'Gas Vehicles'!B109))/10^6)</f>
        <v/>
      </c>
    </row>
    <row r="110" spans="1:6" x14ac:dyDescent="0.3">
      <c r="A110" t="str">
        <f>'Emission Assumption Summary'!A110</f>
        <v/>
      </c>
      <c r="B110" s="10" t="str">
        <f>IF(A110="","",'Summary Sheet'!E110)</f>
        <v/>
      </c>
      <c r="C110" s="6" t="str">
        <f t="shared" si="1"/>
        <v/>
      </c>
      <c r="D110" s="12" t="str">
        <f>IF(A110="","",D109+(D109*Assumptions!$B$17))</f>
        <v/>
      </c>
      <c r="E110" s="8" t="str">
        <f>IF(A110="","",E109+(E109*Assumptions!$B$11))</f>
        <v/>
      </c>
      <c r="F110" s="12" t="str">
        <f>IF(A110="","",(('Emissions Factors'!$B$3/'Gas Vehicles'!E110)*('Gas Vehicles'!D110*'Gas Vehicles'!B110))/10^6)</f>
        <v/>
      </c>
    </row>
    <row r="111" spans="1:6" x14ac:dyDescent="0.3">
      <c r="A111" t="str">
        <f>'Emission Assumption Summary'!A111</f>
        <v/>
      </c>
      <c r="B111" s="10" t="str">
        <f>IF(A111="","",'Summary Sheet'!E111)</f>
        <v/>
      </c>
      <c r="C111" s="6" t="str">
        <f t="shared" si="1"/>
        <v/>
      </c>
      <c r="D111" s="12" t="str">
        <f>IF(A111="","",D110+(D110*Assumptions!$B$17))</f>
        <v/>
      </c>
      <c r="E111" s="8" t="str">
        <f>IF(A111="","",E110+(E110*Assumptions!$B$11))</f>
        <v/>
      </c>
      <c r="F111" s="12" t="str">
        <f>IF(A111="","",(('Emissions Factors'!$B$3/'Gas Vehicles'!E111)*('Gas Vehicles'!D111*'Gas Vehicles'!B111))/10^6)</f>
        <v/>
      </c>
    </row>
    <row r="112" spans="1:6" x14ac:dyDescent="0.3">
      <c r="A112" t="str">
        <f>'Emission Assumption Summary'!A112</f>
        <v/>
      </c>
      <c r="B112" s="10" t="str">
        <f>IF(A112="","",'Summary Sheet'!E112)</f>
        <v/>
      </c>
      <c r="C112" s="6" t="str">
        <f t="shared" si="1"/>
        <v/>
      </c>
      <c r="D112" s="12" t="str">
        <f>IF(A112="","",D111+(D111*Assumptions!$B$17))</f>
        <v/>
      </c>
      <c r="E112" s="8" t="str">
        <f>IF(A112="","",E111+(E111*Assumptions!$B$11))</f>
        <v/>
      </c>
      <c r="F112" s="12" t="str">
        <f>IF(A112="","",(('Emissions Factors'!$B$3/'Gas Vehicles'!E112)*('Gas Vehicles'!D112*'Gas Vehicles'!B112))/10^6)</f>
        <v/>
      </c>
    </row>
    <row r="113" spans="1:6" x14ac:dyDescent="0.3">
      <c r="A113" t="str">
        <f>'Emission Assumption Summary'!A113</f>
        <v/>
      </c>
      <c r="B113" s="10" t="str">
        <f>IF(A113="","",'Summary Sheet'!E113)</f>
        <v/>
      </c>
      <c r="C113" s="6" t="str">
        <f t="shared" si="1"/>
        <v/>
      </c>
      <c r="D113" s="12" t="str">
        <f>IF(A113="","",D112+(D112*Assumptions!$B$17))</f>
        <v/>
      </c>
      <c r="E113" s="8" t="str">
        <f>IF(A113="","",E112+(E112*Assumptions!$B$11))</f>
        <v/>
      </c>
      <c r="F113" s="12" t="str">
        <f>IF(A113="","",(('Emissions Factors'!$B$3/'Gas Vehicles'!E113)*('Gas Vehicles'!D113*'Gas Vehicles'!B113))/10^6)</f>
        <v/>
      </c>
    </row>
    <row r="114" spans="1:6" x14ac:dyDescent="0.3">
      <c r="A114" t="str">
        <f>'Emission Assumption Summary'!A114</f>
        <v/>
      </c>
      <c r="B114" s="10" t="str">
        <f>IF(A114="","",'Summary Sheet'!E114)</f>
        <v/>
      </c>
      <c r="C114" s="6" t="str">
        <f t="shared" si="1"/>
        <v/>
      </c>
      <c r="D114" s="12" t="str">
        <f>IF(A114="","",D113+(D113*Assumptions!$B$17))</f>
        <v/>
      </c>
      <c r="E114" s="8" t="str">
        <f>IF(A114="","",E113+(E113*Assumptions!$B$11))</f>
        <v/>
      </c>
      <c r="F114" s="12" t="str">
        <f>IF(A114="","",(('Emissions Factors'!$B$3/'Gas Vehicles'!E114)*('Gas Vehicles'!D114*'Gas Vehicles'!B114))/10^6)</f>
        <v/>
      </c>
    </row>
    <row r="115" spans="1:6" x14ac:dyDescent="0.3">
      <c r="A115" t="str">
        <f>'Emission Assumption Summary'!A115</f>
        <v/>
      </c>
      <c r="B115" s="10" t="str">
        <f>IF(A115="","",'Summary Sheet'!E115)</f>
        <v/>
      </c>
      <c r="C115" s="6" t="str">
        <f t="shared" si="1"/>
        <v/>
      </c>
      <c r="D115" s="12" t="str">
        <f>IF(A115="","",D114+(D114*Assumptions!$B$17))</f>
        <v/>
      </c>
      <c r="E115" s="8" t="str">
        <f>IF(A115="","",E114+(E114*Assumptions!$B$11))</f>
        <v/>
      </c>
      <c r="F115" s="12" t="str">
        <f>IF(A115="","",(('Emissions Factors'!$B$3/'Gas Vehicles'!E115)*('Gas Vehicles'!D115*'Gas Vehicles'!B115))/10^6)</f>
        <v/>
      </c>
    </row>
    <row r="116" spans="1:6" x14ac:dyDescent="0.3">
      <c r="A116" t="str">
        <f>'Emission Assumption Summary'!A116</f>
        <v/>
      </c>
      <c r="B116" s="10" t="str">
        <f>IF(A116="","",'Summary Sheet'!E116)</f>
        <v/>
      </c>
      <c r="C116" s="6" t="str">
        <f t="shared" si="1"/>
        <v/>
      </c>
      <c r="D116" s="12" t="str">
        <f>IF(A116="","",D115+(D115*Assumptions!$B$17))</f>
        <v/>
      </c>
      <c r="E116" s="8" t="str">
        <f>IF(A116="","",E115+(E115*Assumptions!$B$11))</f>
        <v/>
      </c>
      <c r="F116" s="12" t="str">
        <f>IF(A116="","",(('Emissions Factors'!$B$3/'Gas Vehicles'!E116)*('Gas Vehicles'!D116*'Gas Vehicles'!B116))/10^6)</f>
        <v/>
      </c>
    </row>
    <row r="117" spans="1:6" x14ac:dyDescent="0.3">
      <c r="A117" t="str">
        <f>'Emission Assumption Summary'!A117</f>
        <v/>
      </c>
      <c r="B117" s="10" t="str">
        <f>IF(A117="","",'Summary Sheet'!E117)</f>
        <v/>
      </c>
      <c r="C117" s="6" t="str">
        <f t="shared" si="1"/>
        <v/>
      </c>
      <c r="D117" s="12" t="str">
        <f>IF(A117="","",D116+(D116*Assumptions!$B$17))</f>
        <v/>
      </c>
      <c r="E117" s="8" t="str">
        <f>IF(A117="","",E116+(E116*Assumptions!$B$11))</f>
        <v/>
      </c>
      <c r="F117" s="12" t="str">
        <f>IF(A117="","",(('Emissions Factors'!$B$3/'Gas Vehicles'!E117)*('Gas Vehicles'!D117*'Gas Vehicles'!B117))/10^6)</f>
        <v/>
      </c>
    </row>
    <row r="118" spans="1:6" x14ac:dyDescent="0.3">
      <c r="A118" t="str">
        <f>'Emission Assumption Summary'!A118</f>
        <v/>
      </c>
      <c r="B118" s="10" t="str">
        <f>IF(A118="","",'Summary Sheet'!E118)</f>
        <v/>
      </c>
      <c r="C118" s="6" t="str">
        <f t="shared" si="1"/>
        <v/>
      </c>
      <c r="D118" s="12" t="str">
        <f>IF(A118="","",D117+(D117*Assumptions!$B$17))</f>
        <v/>
      </c>
      <c r="E118" s="8" t="str">
        <f>IF(A118="","",E117+(E117*Assumptions!$B$11))</f>
        <v/>
      </c>
      <c r="F118" s="12" t="str">
        <f>IF(A118="","",(('Emissions Factors'!$B$3/'Gas Vehicles'!E118)*('Gas Vehicles'!D118*'Gas Vehicles'!B118))/10^6)</f>
        <v/>
      </c>
    </row>
    <row r="119" spans="1:6" x14ac:dyDescent="0.3">
      <c r="A119" t="str">
        <f>'Emission Assumption Summary'!A119</f>
        <v/>
      </c>
      <c r="B119" s="10" t="str">
        <f>IF(A119="","",'Summary Sheet'!E119)</f>
        <v/>
      </c>
      <c r="C119" s="6" t="str">
        <f t="shared" si="1"/>
        <v/>
      </c>
      <c r="D119" s="12" t="str">
        <f>IF(A119="","",D118+(D118*Assumptions!$B$17))</f>
        <v/>
      </c>
      <c r="E119" s="8" t="str">
        <f>IF(A119="","",E118+(E118*Assumptions!$B$11))</f>
        <v/>
      </c>
      <c r="F119" s="12" t="str">
        <f>IF(A119="","",(('Emissions Factors'!$B$3/'Gas Vehicles'!E119)*('Gas Vehicles'!D119*'Gas Vehicles'!B119))/10^6)</f>
        <v/>
      </c>
    </row>
    <row r="120" spans="1:6" x14ac:dyDescent="0.3">
      <c r="A120" t="str">
        <f>'Emission Assumption Summary'!A120</f>
        <v/>
      </c>
      <c r="B120" s="10" t="str">
        <f>IF(A120="","",'Summary Sheet'!E120)</f>
        <v/>
      </c>
      <c r="C120" s="6" t="str">
        <f t="shared" si="1"/>
        <v/>
      </c>
      <c r="D120" s="12" t="str">
        <f>IF(A120="","",D119+(D119*Assumptions!$B$17))</f>
        <v/>
      </c>
      <c r="E120" s="8" t="str">
        <f>IF(A120="","",E119+(E119*Assumptions!$B$11))</f>
        <v/>
      </c>
      <c r="F120" s="12" t="str">
        <f>IF(A120="","",(('Emissions Factors'!$B$3/'Gas Vehicles'!E120)*('Gas Vehicles'!D120*'Gas Vehicles'!B120))/10^6)</f>
        <v/>
      </c>
    </row>
    <row r="121" spans="1:6" x14ac:dyDescent="0.3">
      <c r="A121" t="str">
        <f>'Emission Assumption Summary'!A121</f>
        <v/>
      </c>
      <c r="B121" s="10" t="str">
        <f>IF(A121="","",'Summary Sheet'!E121)</f>
        <v/>
      </c>
      <c r="C121" s="6" t="str">
        <f t="shared" si="1"/>
        <v/>
      </c>
      <c r="D121" s="12" t="str">
        <f>IF(A121="","",D120+(D120*Assumptions!$B$17))</f>
        <v/>
      </c>
      <c r="E121" s="8" t="str">
        <f>IF(A121="","",E120+(E120*Assumptions!$B$11))</f>
        <v/>
      </c>
      <c r="F121" s="12" t="str">
        <f>IF(A121="","",(('Emissions Factors'!$B$3/'Gas Vehicles'!E121)*('Gas Vehicles'!D121*'Gas Vehicles'!B121))/10^6)</f>
        <v/>
      </c>
    </row>
    <row r="122" spans="1:6" x14ac:dyDescent="0.3">
      <c r="A122" t="str">
        <f>'Emission Assumption Summary'!A122</f>
        <v/>
      </c>
      <c r="B122" s="10" t="str">
        <f>IF(A122="","",'Summary Sheet'!E122)</f>
        <v/>
      </c>
      <c r="C122" s="6" t="str">
        <f t="shared" si="1"/>
        <v/>
      </c>
      <c r="D122" s="12" t="str">
        <f>IF(A122="","",D121+(D121*Assumptions!$B$17))</f>
        <v/>
      </c>
      <c r="E122" s="8" t="str">
        <f>IF(A122="","",E121+(E121*Assumptions!$B$11))</f>
        <v/>
      </c>
      <c r="F122" s="12" t="str">
        <f>IF(A122="","",(('Emissions Factors'!$B$3/'Gas Vehicles'!E122)*('Gas Vehicles'!D122*'Gas Vehicles'!B122))/10^6)</f>
        <v/>
      </c>
    </row>
    <row r="123" spans="1:6" x14ac:dyDescent="0.3">
      <c r="A123" t="str">
        <f>'Emission Assumption Summary'!A123</f>
        <v/>
      </c>
      <c r="B123" s="10" t="str">
        <f>IF(A123="","",'Summary Sheet'!E123)</f>
        <v/>
      </c>
      <c r="C123" s="6" t="str">
        <f t="shared" si="1"/>
        <v/>
      </c>
      <c r="D123" s="12" t="str">
        <f>IF(A123="","",D122+(D122*Assumptions!$B$17))</f>
        <v/>
      </c>
      <c r="E123" s="8" t="str">
        <f>IF(A123="","",E122+(E122*Assumptions!$B$11))</f>
        <v/>
      </c>
      <c r="F123" s="12" t="str">
        <f>IF(A123="","",(('Emissions Factors'!$B$3/'Gas Vehicles'!E123)*('Gas Vehicles'!D123*'Gas Vehicles'!B123))/10^6)</f>
        <v/>
      </c>
    </row>
    <row r="124" spans="1:6" x14ac:dyDescent="0.3">
      <c r="A124" t="str">
        <f>'Emission Assumption Summary'!A124</f>
        <v/>
      </c>
      <c r="B124" s="10" t="str">
        <f>IF(A124="","",'Summary Sheet'!E124)</f>
        <v/>
      </c>
      <c r="C124" s="6" t="str">
        <f t="shared" si="1"/>
        <v/>
      </c>
      <c r="D124" s="12" t="str">
        <f>IF(A124="","",D123+(D123*Assumptions!$B$17))</f>
        <v/>
      </c>
      <c r="E124" s="8" t="str">
        <f>IF(A124="","",E123+(E123*Assumptions!$B$11))</f>
        <v/>
      </c>
      <c r="F124" s="12" t="str">
        <f>IF(A124="","",(('Emissions Factors'!$B$3/'Gas Vehicles'!E124)*('Gas Vehicles'!D124*'Gas Vehicles'!B124))/10^6)</f>
        <v/>
      </c>
    </row>
    <row r="125" spans="1:6" x14ac:dyDescent="0.3">
      <c r="A125" t="str">
        <f>'Emission Assumption Summary'!A125</f>
        <v/>
      </c>
      <c r="B125" s="10" t="str">
        <f>IF(A125="","",'Summary Sheet'!E125)</f>
        <v/>
      </c>
      <c r="C125" s="6" t="str">
        <f t="shared" si="1"/>
        <v/>
      </c>
      <c r="D125" s="12" t="str">
        <f>IF(A125="","",D124+(D124*Assumptions!$B$17))</f>
        <v/>
      </c>
      <c r="E125" s="8" t="str">
        <f>IF(A125="","",E124+(E124*Assumptions!$B$11))</f>
        <v/>
      </c>
      <c r="F125" s="12" t="str">
        <f>IF(A125="","",(('Emissions Factors'!$B$3/'Gas Vehicles'!E125)*('Gas Vehicles'!D125*'Gas Vehicles'!B125))/10^6)</f>
        <v/>
      </c>
    </row>
    <row r="126" spans="1:6" x14ac:dyDescent="0.3">
      <c r="A126" t="str">
        <f>'Emission Assumption Summary'!A126</f>
        <v/>
      </c>
      <c r="B126" s="10" t="str">
        <f>IF(A126="","",'Summary Sheet'!E126)</f>
        <v/>
      </c>
      <c r="C126" s="6" t="str">
        <f t="shared" si="1"/>
        <v/>
      </c>
      <c r="D126" s="12" t="str">
        <f>IF(A126="","",D125+(D125*Assumptions!$B$17))</f>
        <v/>
      </c>
      <c r="E126" s="8" t="str">
        <f>IF(A126="","",E125+(E125*Assumptions!$B$11))</f>
        <v/>
      </c>
      <c r="F126" s="12" t="str">
        <f>IF(A126="","",(('Emissions Factors'!$B$3/'Gas Vehicles'!E126)*('Gas Vehicles'!D126*'Gas Vehicles'!B126))/10^6)</f>
        <v/>
      </c>
    </row>
    <row r="127" spans="1:6" x14ac:dyDescent="0.3">
      <c r="A127" t="str">
        <f>'Emission Assumption Summary'!A127</f>
        <v/>
      </c>
      <c r="B127" s="10" t="str">
        <f>IF(A127="","",'Summary Sheet'!E127)</f>
        <v/>
      </c>
      <c r="C127" s="6" t="str">
        <f t="shared" si="1"/>
        <v/>
      </c>
      <c r="D127" s="12" t="str">
        <f>IF(A127="","",D126+(D126*Assumptions!$B$17))</f>
        <v/>
      </c>
      <c r="E127" s="8" t="str">
        <f>IF(A127="","",E126+(E126*Assumptions!$B$11))</f>
        <v/>
      </c>
      <c r="F127" s="12" t="str">
        <f>IF(A127="","",(('Emissions Factors'!$B$3/'Gas Vehicles'!E127)*('Gas Vehicles'!D127*'Gas Vehicles'!B127))/10^6)</f>
        <v/>
      </c>
    </row>
    <row r="128" spans="1:6" x14ac:dyDescent="0.3">
      <c r="A128" t="str">
        <f>'Emission Assumption Summary'!A128</f>
        <v/>
      </c>
      <c r="B128" s="10" t="str">
        <f>IF(A128="","",'Summary Sheet'!E128)</f>
        <v/>
      </c>
      <c r="C128" s="6" t="str">
        <f t="shared" si="1"/>
        <v/>
      </c>
      <c r="D128" s="12" t="str">
        <f>IF(A128="","",D127+(D127*Assumptions!$B$17))</f>
        <v/>
      </c>
      <c r="E128" s="8" t="str">
        <f>IF(A128="","",E127+(E127*Assumptions!$B$11))</f>
        <v/>
      </c>
      <c r="F128" s="12" t="str">
        <f>IF(A128="","",(('Emissions Factors'!$B$3/'Gas Vehicles'!E128)*('Gas Vehicles'!D128*'Gas Vehicles'!B128))/10^6)</f>
        <v/>
      </c>
    </row>
    <row r="129" spans="1:6" x14ac:dyDescent="0.3">
      <c r="A129" t="str">
        <f>'Emission Assumption Summary'!A129</f>
        <v/>
      </c>
      <c r="B129" s="10" t="str">
        <f>IF(A129="","",'Summary Sheet'!E129)</f>
        <v/>
      </c>
      <c r="C129" s="6" t="str">
        <f t="shared" si="1"/>
        <v/>
      </c>
      <c r="D129" s="12" t="str">
        <f>IF(A129="","",D128+(D128*Assumptions!$B$17))</f>
        <v/>
      </c>
      <c r="E129" s="8" t="str">
        <f>IF(A129="","",E128+(E128*Assumptions!$B$11))</f>
        <v/>
      </c>
      <c r="F129" s="12" t="str">
        <f>IF(A129="","",(('Emissions Factors'!$B$3/'Gas Vehicles'!E129)*('Gas Vehicles'!D129*'Gas Vehicles'!B129))/10^6)</f>
        <v/>
      </c>
    </row>
    <row r="130" spans="1:6" x14ac:dyDescent="0.3">
      <c r="A130" t="str">
        <f>'Emission Assumption Summary'!A130</f>
        <v/>
      </c>
      <c r="B130" s="10" t="str">
        <f>IF(A130="","",'Summary Sheet'!E130)</f>
        <v/>
      </c>
      <c r="C130" s="6" t="str">
        <f t="shared" si="1"/>
        <v/>
      </c>
      <c r="D130" s="12" t="str">
        <f>IF(A130="","",D129+(D129*Assumptions!$B$17))</f>
        <v/>
      </c>
      <c r="E130" s="8" t="str">
        <f>IF(A130="","",E129+(E129*Assumptions!$B$11))</f>
        <v/>
      </c>
      <c r="F130" s="12" t="str">
        <f>IF(A130="","",(('Emissions Factors'!$B$3/'Gas Vehicles'!E130)*('Gas Vehicles'!D130*'Gas Vehicles'!B130))/10^6)</f>
        <v/>
      </c>
    </row>
    <row r="131" spans="1:6" x14ac:dyDescent="0.3">
      <c r="A131" t="str">
        <f>'Emission Assumption Summary'!A131</f>
        <v/>
      </c>
      <c r="B131" s="10" t="str">
        <f>IF(A131="","",'Summary Sheet'!E131)</f>
        <v/>
      </c>
      <c r="C131" s="6" t="str">
        <f t="shared" si="1"/>
        <v/>
      </c>
      <c r="D131" s="12" t="str">
        <f>IF(A131="","",D130+(D130*Assumptions!$B$17))</f>
        <v/>
      </c>
      <c r="E131" s="8" t="str">
        <f>IF(A131="","",E130+(E130*Assumptions!$B$11))</f>
        <v/>
      </c>
      <c r="F131" s="12" t="str">
        <f>IF(A131="","",(('Emissions Factors'!$B$3/'Gas Vehicles'!E131)*('Gas Vehicles'!D131*'Gas Vehicles'!B131))/10^6)</f>
        <v/>
      </c>
    </row>
    <row r="132" spans="1:6" x14ac:dyDescent="0.3">
      <c r="A132" t="str">
        <f>'Emission Assumption Summary'!A132</f>
        <v/>
      </c>
      <c r="B132" s="10" t="str">
        <f>IF(A132="","",'Summary Sheet'!E132)</f>
        <v/>
      </c>
      <c r="C132" s="6" t="str">
        <f t="shared" si="1"/>
        <v/>
      </c>
      <c r="D132" s="12" t="str">
        <f>IF(A132="","",D131+(D131*Assumptions!$B$17))</f>
        <v/>
      </c>
      <c r="E132" s="8" t="str">
        <f>IF(A132="","",E131+(E131*Assumptions!$B$11))</f>
        <v/>
      </c>
      <c r="F132" s="12" t="str">
        <f>IF(A132="","",(('Emissions Factors'!$B$3/'Gas Vehicles'!E132)*('Gas Vehicles'!D132*'Gas Vehicles'!B132))/10^6)</f>
        <v/>
      </c>
    </row>
    <row r="133" spans="1:6" x14ac:dyDescent="0.3">
      <c r="A133" t="str">
        <f>'Emission Assumption Summary'!A133</f>
        <v/>
      </c>
      <c r="B133" s="10" t="str">
        <f>IF(A133="","",'Summary Sheet'!E133)</f>
        <v/>
      </c>
      <c r="C133" s="6" t="str">
        <f t="shared" ref="C133:C196" si="2">IF(A133="","",(B133-B132)/B132)</f>
        <v/>
      </c>
      <c r="D133" s="12" t="str">
        <f>IF(A133="","",D132+(D132*Assumptions!$B$17))</f>
        <v/>
      </c>
      <c r="E133" s="8" t="str">
        <f>IF(A133="","",E132+(E132*Assumptions!$B$11))</f>
        <v/>
      </c>
      <c r="F133" s="12" t="str">
        <f>IF(A133="","",(('Emissions Factors'!$B$3/'Gas Vehicles'!E133)*('Gas Vehicles'!D133*'Gas Vehicles'!B133))/10^6)</f>
        <v/>
      </c>
    </row>
    <row r="134" spans="1:6" x14ac:dyDescent="0.3">
      <c r="A134" t="str">
        <f>'Emission Assumption Summary'!A134</f>
        <v/>
      </c>
      <c r="B134" s="10" t="str">
        <f>IF(A134="","",'Summary Sheet'!E134)</f>
        <v/>
      </c>
      <c r="C134" s="6" t="str">
        <f t="shared" si="2"/>
        <v/>
      </c>
      <c r="D134" s="12" t="str">
        <f>IF(A134="","",D133+(D133*Assumptions!$B$17))</f>
        <v/>
      </c>
      <c r="E134" s="8" t="str">
        <f>IF(A134="","",E133+(E133*Assumptions!$B$11))</f>
        <v/>
      </c>
      <c r="F134" s="12" t="str">
        <f>IF(A134="","",(('Emissions Factors'!$B$3/'Gas Vehicles'!E134)*('Gas Vehicles'!D134*'Gas Vehicles'!B134))/10^6)</f>
        <v/>
      </c>
    </row>
    <row r="135" spans="1:6" x14ac:dyDescent="0.3">
      <c r="A135" t="str">
        <f>'Emission Assumption Summary'!A135</f>
        <v/>
      </c>
      <c r="B135" s="10" t="str">
        <f>IF(A135="","",'Summary Sheet'!E135)</f>
        <v/>
      </c>
      <c r="C135" s="6" t="str">
        <f t="shared" si="2"/>
        <v/>
      </c>
      <c r="D135" s="12" t="str">
        <f>IF(A135="","",D134+(D134*Assumptions!$B$17))</f>
        <v/>
      </c>
      <c r="E135" s="8" t="str">
        <f>IF(A135="","",E134+(E134*Assumptions!$B$11))</f>
        <v/>
      </c>
      <c r="F135" s="12" t="str">
        <f>IF(A135="","",(('Emissions Factors'!$B$3/'Gas Vehicles'!E135)*('Gas Vehicles'!D135*'Gas Vehicles'!B135))/10^6)</f>
        <v/>
      </c>
    </row>
    <row r="136" spans="1:6" x14ac:dyDescent="0.3">
      <c r="A136" t="str">
        <f>'Emission Assumption Summary'!A136</f>
        <v/>
      </c>
      <c r="B136" s="10" t="str">
        <f>IF(A136="","",'Summary Sheet'!E136)</f>
        <v/>
      </c>
      <c r="C136" s="6" t="str">
        <f t="shared" si="2"/>
        <v/>
      </c>
      <c r="D136" s="12" t="str">
        <f>IF(A136="","",D135+(D135*Assumptions!$B$17))</f>
        <v/>
      </c>
      <c r="E136" s="8" t="str">
        <f>IF(A136="","",E135+(E135*Assumptions!$B$11))</f>
        <v/>
      </c>
      <c r="F136" s="12" t="str">
        <f>IF(A136="","",(('Emissions Factors'!$B$3/'Gas Vehicles'!E136)*('Gas Vehicles'!D136*'Gas Vehicles'!B136))/10^6)</f>
        <v/>
      </c>
    </row>
    <row r="137" spans="1:6" x14ac:dyDescent="0.3">
      <c r="A137" t="str">
        <f>'Emission Assumption Summary'!A137</f>
        <v/>
      </c>
      <c r="B137" s="10" t="str">
        <f>IF(A137="","",'Summary Sheet'!E137)</f>
        <v/>
      </c>
      <c r="C137" s="6" t="str">
        <f t="shared" si="2"/>
        <v/>
      </c>
      <c r="D137" s="12" t="str">
        <f>IF(A137="","",D136+(D136*Assumptions!$B$17))</f>
        <v/>
      </c>
      <c r="E137" s="8" t="str">
        <f>IF(A137="","",E136+(E136*Assumptions!$B$11))</f>
        <v/>
      </c>
      <c r="F137" s="12" t="str">
        <f>IF(A137="","",(('Emissions Factors'!$B$3/'Gas Vehicles'!E137)*('Gas Vehicles'!D137*'Gas Vehicles'!B137))/10^6)</f>
        <v/>
      </c>
    </row>
    <row r="138" spans="1:6" x14ac:dyDescent="0.3">
      <c r="A138" t="str">
        <f>'Emission Assumption Summary'!A138</f>
        <v/>
      </c>
      <c r="B138" s="10" t="str">
        <f>IF(A138="","",'Summary Sheet'!E138)</f>
        <v/>
      </c>
      <c r="C138" s="6" t="str">
        <f t="shared" si="2"/>
        <v/>
      </c>
      <c r="D138" s="12" t="str">
        <f>IF(A138="","",D137+(D137*Assumptions!$B$17))</f>
        <v/>
      </c>
      <c r="E138" s="8" t="str">
        <f>IF(A138="","",E137+(E137*Assumptions!$B$11))</f>
        <v/>
      </c>
      <c r="F138" s="12" t="str">
        <f>IF(A138="","",(('Emissions Factors'!$B$3/'Gas Vehicles'!E138)*('Gas Vehicles'!D138*'Gas Vehicles'!B138))/10^6)</f>
        <v/>
      </c>
    </row>
    <row r="139" spans="1:6" x14ac:dyDescent="0.3">
      <c r="A139" t="str">
        <f>'Emission Assumption Summary'!A139</f>
        <v/>
      </c>
      <c r="B139" s="10" t="str">
        <f>IF(A139="","",'Summary Sheet'!E139)</f>
        <v/>
      </c>
      <c r="C139" s="6" t="str">
        <f t="shared" si="2"/>
        <v/>
      </c>
      <c r="D139" s="12" t="str">
        <f>IF(A139="","",D138+(D138*Assumptions!$B$17))</f>
        <v/>
      </c>
      <c r="E139" s="8" t="str">
        <f>IF(A139="","",E138+(E138*Assumptions!$B$11))</f>
        <v/>
      </c>
      <c r="F139" s="12" t="str">
        <f>IF(A139="","",(('Emissions Factors'!$B$3/'Gas Vehicles'!E139)*('Gas Vehicles'!D139*'Gas Vehicles'!B139))/10^6)</f>
        <v/>
      </c>
    </row>
    <row r="140" spans="1:6" x14ac:dyDescent="0.3">
      <c r="A140" t="str">
        <f>'Emission Assumption Summary'!A140</f>
        <v/>
      </c>
      <c r="B140" s="10" t="str">
        <f>IF(A140="","",'Summary Sheet'!E140)</f>
        <v/>
      </c>
      <c r="C140" s="6" t="str">
        <f t="shared" si="2"/>
        <v/>
      </c>
      <c r="D140" s="12" t="str">
        <f>IF(A140="","",D139+(D139*Assumptions!$B$17))</f>
        <v/>
      </c>
      <c r="E140" s="8" t="str">
        <f>IF(A140="","",E139+(E139*Assumptions!$B$11))</f>
        <v/>
      </c>
      <c r="F140" s="12" t="str">
        <f>IF(A140="","",(('Emissions Factors'!$B$3/'Gas Vehicles'!E140)*('Gas Vehicles'!D140*'Gas Vehicles'!B140))/10^6)</f>
        <v/>
      </c>
    </row>
    <row r="141" spans="1:6" x14ac:dyDescent="0.3">
      <c r="A141" t="str">
        <f>'Emission Assumption Summary'!A141</f>
        <v/>
      </c>
      <c r="B141" s="10" t="str">
        <f>IF(A141="","",'Summary Sheet'!E141)</f>
        <v/>
      </c>
      <c r="C141" s="6" t="str">
        <f t="shared" si="2"/>
        <v/>
      </c>
      <c r="D141" s="12" t="str">
        <f>IF(A141="","",D140+(D140*Assumptions!$B$17))</f>
        <v/>
      </c>
      <c r="E141" s="8" t="str">
        <f>IF(A141="","",E140+(E140*Assumptions!$B$11))</f>
        <v/>
      </c>
      <c r="F141" s="12" t="str">
        <f>IF(A141="","",(('Emissions Factors'!$B$3/'Gas Vehicles'!E141)*('Gas Vehicles'!D141*'Gas Vehicles'!B141))/10^6)</f>
        <v/>
      </c>
    </row>
    <row r="142" spans="1:6" x14ac:dyDescent="0.3">
      <c r="A142" t="str">
        <f>'Emission Assumption Summary'!A142</f>
        <v/>
      </c>
      <c r="B142" s="10" t="str">
        <f>IF(A142="","",'Summary Sheet'!E142)</f>
        <v/>
      </c>
      <c r="C142" s="6" t="str">
        <f t="shared" si="2"/>
        <v/>
      </c>
      <c r="D142" s="12" t="str">
        <f>IF(A142="","",D141+(D141*Assumptions!$B$17))</f>
        <v/>
      </c>
      <c r="E142" s="8" t="str">
        <f>IF(A142="","",E141+(E141*Assumptions!$B$11))</f>
        <v/>
      </c>
      <c r="F142" s="12" t="str">
        <f>IF(A142="","",(('Emissions Factors'!$B$3/'Gas Vehicles'!E142)*('Gas Vehicles'!D142*'Gas Vehicles'!B142))/10^6)</f>
        <v/>
      </c>
    </row>
    <row r="143" spans="1:6" x14ac:dyDescent="0.3">
      <c r="A143" t="str">
        <f>'Emission Assumption Summary'!A143</f>
        <v/>
      </c>
      <c r="B143" s="10" t="str">
        <f>IF(A143="","",'Summary Sheet'!E143)</f>
        <v/>
      </c>
      <c r="C143" s="6" t="str">
        <f t="shared" si="2"/>
        <v/>
      </c>
      <c r="D143" s="12" t="str">
        <f>IF(A143="","",D142+(D142*Assumptions!$B$17))</f>
        <v/>
      </c>
      <c r="E143" s="8" t="str">
        <f>IF(A143="","",E142+(E142*Assumptions!$B$11))</f>
        <v/>
      </c>
      <c r="F143" s="12" t="str">
        <f>IF(A143="","",(('Emissions Factors'!$B$3/'Gas Vehicles'!E143)*('Gas Vehicles'!D143*'Gas Vehicles'!B143))/10^6)</f>
        <v/>
      </c>
    </row>
    <row r="144" spans="1:6" x14ac:dyDescent="0.3">
      <c r="A144" t="str">
        <f>'Emission Assumption Summary'!A144</f>
        <v/>
      </c>
      <c r="B144" s="10" t="str">
        <f>IF(A144="","",'Summary Sheet'!E144)</f>
        <v/>
      </c>
      <c r="C144" s="6" t="str">
        <f t="shared" si="2"/>
        <v/>
      </c>
      <c r="D144" s="12" t="str">
        <f>IF(A144="","",D143+(D143*Assumptions!$B$17))</f>
        <v/>
      </c>
      <c r="E144" s="8" t="str">
        <f>IF(A144="","",E143+(E143*Assumptions!$B$11))</f>
        <v/>
      </c>
      <c r="F144" s="12" t="str">
        <f>IF(A144="","",(('Emissions Factors'!$B$3/'Gas Vehicles'!E144)*('Gas Vehicles'!D144*'Gas Vehicles'!B144))/10^6)</f>
        <v/>
      </c>
    </row>
    <row r="145" spans="1:6" x14ac:dyDescent="0.3">
      <c r="A145" t="str">
        <f>'Emission Assumption Summary'!A145</f>
        <v/>
      </c>
      <c r="B145" s="10" t="str">
        <f>IF(A145="","",'Summary Sheet'!E145)</f>
        <v/>
      </c>
      <c r="C145" s="6" t="str">
        <f t="shared" si="2"/>
        <v/>
      </c>
      <c r="D145" s="12" t="str">
        <f>IF(A145="","",D144+(D144*Assumptions!$B$17))</f>
        <v/>
      </c>
      <c r="E145" s="8" t="str">
        <f>IF(A145="","",E144+(E144*Assumptions!$B$11))</f>
        <v/>
      </c>
      <c r="F145" s="12" t="str">
        <f>IF(A145="","",(('Emissions Factors'!$B$3/'Gas Vehicles'!E145)*('Gas Vehicles'!D145*'Gas Vehicles'!B145))/10^6)</f>
        <v/>
      </c>
    </row>
    <row r="146" spans="1:6" x14ac:dyDescent="0.3">
      <c r="A146" t="str">
        <f>'Emission Assumption Summary'!A146</f>
        <v/>
      </c>
      <c r="B146" s="10" t="str">
        <f>IF(A146="","",'Summary Sheet'!E146)</f>
        <v/>
      </c>
      <c r="C146" s="6" t="str">
        <f t="shared" si="2"/>
        <v/>
      </c>
      <c r="D146" s="12" t="str">
        <f>IF(A146="","",D145+(D145*Assumptions!$B$17))</f>
        <v/>
      </c>
      <c r="E146" s="8" t="str">
        <f>IF(A146="","",E145+(E145*Assumptions!$B$11))</f>
        <v/>
      </c>
      <c r="F146" s="12" t="str">
        <f>IF(A146="","",(('Emissions Factors'!$B$3/'Gas Vehicles'!E146)*('Gas Vehicles'!D146*'Gas Vehicles'!B146))/10^6)</f>
        <v/>
      </c>
    </row>
    <row r="147" spans="1:6" x14ac:dyDescent="0.3">
      <c r="A147" t="str">
        <f>'Emission Assumption Summary'!A147</f>
        <v/>
      </c>
      <c r="B147" s="10" t="str">
        <f>IF(A147="","",'Summary Sheet'!E147)</f>
        <v/>
      </c>
      <c r="C147" s="6" t="str">
        <f t="shared" si="2"/>
        <v/>
      </c>
      <c r="D147" s="12" t="str">
        <f>IF(A147="","",D146+(D146*Assumptions!$B$17))</f>
        <v/>
      </c>
      <c r="E147" s="8" t="str">
        <f>IF(A147="","",E146+(E146*Assumptions!$B$11))</f>
        <v/>
      </c>
      <c r="F147" s="12" t="str">
        <f>IF(A147="","",(('Emissions Factors'!$B$3/'Gas Vehicles'!E147)*('Gas Vehicles'!D147*'Gas Vehicles'!B147))/10^6)</f>
        <v/>
      </c>
    </row>
    <row r="148" spans="1:6" x14ac:dyDescent="0.3">
      <c r="A148" t="str">
        <f>'Emission Assumption Summary'!A148</f>
        <v/>
      </c>
      <c r="B148" s="10" t="str">
        <f>IF(A148="","",'Summary Sheet'!E148)</f>
        <v/>
      </c>
      <c r="C148" s="6" t="str">
        <f t="shared" si="2"/>
        <v/>
      </c>
      <c r="D148" s="12" t="str">
        <f>IF(A148="","",D147+(D147*Assumptions!$B$17))</f>
        <v/>
      </c>
      <c r="E148" s="8" t="str">
        <f>IF(A148="","",E147+(E147*Assumptions!$B$11))</f>
        <v/>
      </c>
      <c r="F148" s="12" t="str">
        <f>IF(A148="","",(('Emissions Factors'!$B$3/'Gas Vehicles'!E148)*('Gas Vehicles'!D148*'Gas Vehicles'!B148))/10^6)</f>
        <v/>
      </c>
    </row>
    <row r="149" spans="1:6" x14ac:dyDescent="0.3">
      <c r="A149" t="str">
        <f>'Emission Assumption Summary'!A149</f>
        <v/>
      </c>
      <c r="B149" s="10" t="str">
        <f>IF(A149="","",'Summary Sheet'!E149)</f>
        <v/>
      </c>
      <c r="C149" s="6" t="str">
        <f t="shared" si="2"/>
        <v/>
      </c>
      <c r="D149" s="12" t="str">
        <f>IF(A149="","",D148+(D148*Assumptions!$B$17))</f>
        <v/>
      </c>
      <c r="E149" s="8" t="str">
        <f>IF(A149="","",E148+(E148*Assumptions!$B$11))</f>
        <v/>
      </c>
      <c r="F149" s="12" t="str">
        <f>IF(A149="","",(('Emissions Factors'!$B$3/'Gas Vehicles'!E149)*('Gas Vehicles'!D149*'Gas Vehicles'!B149))/10^6)</f>
        <v/>
      </c>
    </row>
    <row r="150" spans="1:6" x14ac:dyDescent="0.3">
      <c r="A150" t="str">
        <f>'Emission Assumption Summary'!A150</f>
        <v/>
      </c>
      <c r="B150" s="10" t="str">
        <f>IF(A150="","",'Summary Sheet'!E150)</f>
        <v/>
      </c>
      <c r="C150" s="6" t="str">
        <f t="shared" si="2"/>
        <v/>
      </c>
      <c r="D150" s="12" t="str">
        <f>IF(A150="","",D149+(D149*Assumptions!$B$17))</f>
        <v/>
      </c>
      <c r="E150" s="8" t="str">
        <f>IF(A150="","",E149+(E149*Assumptions!$B$11))</f>
        <v/>
      </c>
      <c r="F150" s="12" t="str">
        <f>IF(A150="","",(('Emissions Factors'!$B$3/'Gas Vehicles'!E150)*('Gas Vehicles'!D150*'Gas Vehicles'!B150))/10^6)</f>
        <v/>
      </c>
    </row>
    <row r="151" spans="1:6" x14ac:dyDescent="0.3">
      <c r="A151" t="str">
        <f>'Emission Assumption Summary'!A151</f>
        <v/>
      </c>
      <c r="B151" s="10" t="str">
        <f>IF(A151="","",'Summary Sheet'!E151)</f>
        <v/>
      </c>
      <c r="C151" s="6" t="str">
        <f t="shared" si="2"/>
        <v/>
      </c>
      <c r="D151" s="12" t="str">
        <f>IF(A151="","",D150+(D150*Assumptions!$B$17))</f>
        <v/>
      </c>
      <c r="E151" s="8" t="str">
        <f>IF(A151="","",E150+(E150*Assumptions!$B$11))</f>
        <v/>
      </c>
      <c r="F151" s="12" t="str">
        <f>IF(A151="","",(('Emissions Factors'!$B$3/'Gas Vehicles'!E151)*('Gas Vehicles'!D151*'Gas Vehicles'!B151))/10^6)</f>
        <v/>
      </c>
    </row>
    <row r="152" spans="1:6" x14ac:dyDescent="0.3">
      <c r="A152" t="str">
        <f>'Emission Assumption Summary'!A152</f>
        <v/>
      </c>
      <c r="B152" s="10" t="str">
        <f>IF(A152="","",'Summary Sheet'!E152)</f>
        <v/>
      </c>
      <c r="C152" s="6" t="str">
        <f t="shared" si="2"/>
        <v/>
      </c>
      <c r="D152" s="12" t="str">
        <f>IF(A152="","",D151+(D151*Assumptions!$B$17))</f>
        <v/>
      </c>
      <c r="E152" s="8" t="str">
        <f>IF(A152="","",E151+(E151*Assumptions!$B$11))</f>
        <v/>
      </c>
      <c r="F152" s="12" t="str">
        <f>IF(A152="","",(('Emissions Factors'!$B$3/'Gas Vehicles'!E152)*('Gas Vehicles'!D152*'Gas Vehicles'!B152))/10^6)</f>
        <v/>
      </c>
    </row>
    <row r="153" spans="1:6" x14ac:dyDescent="0.3">
      <c r="A153" t="str">
        <f>'Emission Assumption Summary'!A153</f>
        <v/>
      </c>
      <c r="B153" s="10" t="str">
        <f>IF(A153="","",'Summary Sheet'!E153)</f>
        <v/>
      </c>
      <c r="C153" s="6" t="str">
        <f t="shared" si="2"/>
        <v/>
      </c>
      <c r="D153" s="12" t="str">
        <f>IF(A153="","",D152+(D152*Assumptions!$B$17))</f>
        <v/>
      </c>
      <c r="E153" s="8" t="str">
        <f>IF(A153="","",E152+(E152*Assumptions!$B$11))</f>
        <v/>
      </c>
      <c r="F153" s="12" t="str">
        <f>IF(A153="","",(('Emissions Factors'!$B$3/'Gas Vehicles'!E153)*('Gas Vehicles'!D153*'Gas Vehicles'!B153))/10^6)</f>
        <v/>
      </c>
    </row>
    <row r="154" spans="1:6" x14ac:dyDescent="0.3">
      <c r="A154" t="str">
        <f>'Emission Assumption Summary'!A154</f>
        <v/>
      </c>
      <c r="B154" s="10" t="str">
        <f>IF(A154="","",'Summary Sheet'!E154)</f>
        <v/>
      </c>
      <c r="C154" s="6" t="str">
        <f t="shared" si="2"/>
        <v/>
      </c>
      <c r="D154" s="12" t="str">
        <f>IF(A154="","",D153+(D153*Assumptions!$B$17))</f>
        <v/>
      </c>
      <c r="E154" s="8" t="str">
        <f>IF(A154="","",E153+(E153*Assumptions!$B$11))</f>
        <v/>
      </c>
      <c r="F154" s="12" t="str">
        <f>IF(A154="","",(('Emissions Factors'!$B$3/'Gas Vehicles'!E154)*('Gas Vehicles'!D154*'Gas Vehicles'!B154))/10^6)</f>
        <v/>
      </c>
    </row>
    <row r="155" spans="1:6" x14ac:dyDescent="0.3">
      <c r="A155" t="str">
        <f>'Emission Assumption Summary'!A155</f>
        <v/>
      </c>
      <c r="B155" s="10" t="str">
        <f>IF(A155="","",'Summary Sheet'!E155)</f>
        <v/>
      </c>
      <c r="C155" s="6" t="str">
        <f t="shared" si="2"/>
        <v/>
      </c>
      <c r="D155" s="12" t="str">
        <f>IF(A155="","",D154+(D154*Assumptions!$B$17))</f>
        <v/>
      </c>
      <c r="E155" s="8" t="str">
        <f>IF(A155="","",E154+(E154*Assumptions!$B$11))</f>
        <v/>
      </c>
      <c r="F155" s="12" t="str">
        <f>IF(A155="","",(('Emissions Factors'!$B$3/'Gas Vehicles'!E155)*('Gas Vehicles'!D155*'Gas Vehicles'!B155))/10^6)</f>
        <v/>
      </c>
    </row>
    <row r="156" spans="1:6" x14ac:dyDescent="0.3">
      <c r="A156" t="str">
        <f>'Emission Assumption Summary'!A156</f>
        <v/>
      </c>
      <c r="B156" s="10" t="str">
        <f>IF(A156="","",'Summary Sheet'!E156)</f>
        <v/>
      </c>
      <c r="C156" s="6" t="str">
        <f t="shared" si="2"/>
        <v/>
      </c>
      <c r="D156" s="12" t="str">
        <f>IF(A156="","",D155+(D155*Assumptions!$B$17))</f>
        <v/>
      </c>
      <c r="E156" s="8" t="str">
        <f>IF(A156="","",E155+(E155*Assumptions!$B$11))</f>
        <v/>
      </c>
      <c r="F156" s="12" t="str">
        <f>IF(A156="","",(('Emissions Factors'!$B$3/'Gas Vehicles'!E156)*('Gas Vehicles'!D156*'Gas Vehicles'!B156))/10^6)</f>
        <v/>
      </c>
    </row>
    <row r="157" spans="1:6" x14ac:dyDescent="0.3">
      <c r="A157" t="str">
        <f>'Emission Assumption Summary'!A157</f>
        <v/>
      </c>
      <c r="B157" s="10" t="str">
        <f>IF(A157="","",'Summary Sheet'!E157)</f>
        <v/>
      </c>
      <c r="C157" s="6" t="str">
        <f t="shared" si="2"/>
        <v/>
      </c>
      <c r="D157" s="12" t="str">
        <f>IF(A157="","",D156+(D156*Assumptions!$B$17))</f>
        <v/>
      </c>
      <c r="E157" s="8" t="str">
        <f>IF(A157="","",E156+(E156*Assumptions!$B$11))</f>
        <v/>
      </c>
      <c r="F157" s="12" t="str">
        <f>IF(A157="","",(('Emissions Factors'!$B$3/'Gas Vehicles'!E157)*('Gas Vehicles'!D157*'Gas Vehicles'!B157))/10^6)</f>
        <v/>
      </c>
    </row>
    <row r="158" spans="1:6" x14ac:dyDescent="0.3">
      <c r="A158" t="str">
        <f>'Emission Assumption Summary'!A158</f>
        <v/>
      </c>
      <c r="B158" s="10" t="str">
        <f>IF(A158="","",'Summary Sheet'!E158)</f>
        <v/>
      </c>
      <c r="C158" s="6" t="str">
        <f t="shared" si="2"/>
        <v/>
      </c>
      <c r="D158" s="12" t="str">
        <f>IF(A158="","",D157+(D157*Assumptions!$B$17))</f>
        <v/>
      </c>
      <c r="E158" s="8" t="str">
        <f>IF(A158="","",E157+(E157*Assumptions!$B$11))</f>
        <v/>
      </c>
      <c r="F158" s="12" t="str">
        <f>IF(A158="","",(('Emissions Factors'!$B$3/'Gas Vehicles'!E158)*('Gas Vehicles'!D158*'Gas Vehicles'!B158))/10^6)</f>
        <v/>
      </c>
    </row>
    <row r="159" spans="1:6" x14ac:dyDescent="0.3">
      <c r="A159" t="str">
        <f>'Emission Assumption Summary'!A159</f>
        <v/>
      </c>
      <c r="B159" s="10" t="str">
        <f>IF(A159="","",'Summary Sheet'!E159)</f>
        <v/>
      </c>
      <c r="C159" s="6" t="str">
        <f t="shared" si="2"/>
        <v/>
      </c>
      <c r="D159" s="12" t="str">
        <f>IF(A159="","",D158+(D158*Assumptions!$B$17))</f>
        <v/>
      </c>
      <c r="E159" s="8" t="str">
        <f>IF(A159="","",E158+(E158*Assumptions!$B$11))</f>
        <v/>
      </c>
      <c r="F159" s="12" t="str">
        <f>IF(A159="","",(('Emissions Factors'!$B$3/'Gas Vehicles'!E159)*('Gas Vehicles'!D159*'Gas Vehicles'!B159))/10^6)</f>
        <v/>
      </c>
    </row>
    <row r="160" spans="1:6" x14ac:dyDescent="0.3">
      <c r="A160" t="str">
        <f>'Emission Assumption Summary'!A160</f>
        <v/>
      </c>
      <c r="B160" s="10" t="str">
        <f>IF(A160="","",'Summary Sheet'!E160)</f>
        <v/>
      </c>
      <c r="C160" s="6" t="str">
        <f t="shared" si="2"/>
        <v/>
      </c>
      <c r="D160" s="12" t="str">
        <f>IF(A160="","",D159+(D159*Assumptions!$B$17))</f>
        <v/>
      </c>
      <c r="E160" s="8" t="str">
        <f>IF(A160="","",E159+(E159*Assumptions!$B$11))</f>
        <v/>
      </c>
      <c r="F160" s="12" t="str">
        <f>IF(A160="","",(('Emissions Factors'!$B$3/'Gas Vehicles'!E160)*('Gas Vehicles'!D160*'Gas Vehicles'!B160))/10^6)</f>
        <v/>
      </c>
    </row>
    <row r="161" spans="1:6" x14ac:dyDescent="0.3">
      <c r="A161" t="str">
        <f>'Emission Assumption Summary'!A161</f>
        <v/>
      </c>
      <c r="B161" s="10" t="str">
        <f>IF(A161="","",'Summary Sheet'!E161)</f>
        <v/>
      </c>
      <c r="C161" s="6" t="str">
        <f t="shared" si="2"/>
        <v/>
      </c>
      <c r="D161" s="12" t="str">
        <f>IF(A161="","",D160+(D160*Assumptions!$B$17))</f>
        <v/>
      </c>
      <c r="E161" s="8" t="str">
        <f>IF(A161="","",E160+(E160*Assumptions!$B$11))</f>
        <v/>
      </c>
      <c r="F161" s="12" t="str">
        <f>IF(A161="","",(('Emissions Factors'!$B$3/'Gas Vehicles'!E161)*('Gas Vehicles'!D161*'Gas Vehicles'!B161))/10^6)</f>
        <v/>
      </c>
    </row>
    <row r="162" spans="1:6" x14ac:dyDescent="0.3">
      <c r="A162" t="str">
        <f>'Emission Assumption Summary'!A162</f>
        <v/>
      </c>
      <c r="B162" s="10" t="str">
        <f>IF(A162="","",'Summary Sheet'!E162)</f>
        <v/>
      </c>
      <c r="C162" s="6" t="str">
        <f t="shared" si="2"/>
        <v/>
      </c>
      <c r="D162" s="12" t="str">
        <f>IF(A162="","",D161+(D161*Assumptions!$B$17))</f>
        <v/>
      </c>
      <c r="E162" s="8" t="str">
        <f>IF(A162="","",E161+(E161*Assumptions!$B$11))</f>
        <v/>
      </c>
      <c r="F162" s="12" t="str">
        <f>IF(A162="","",(('Emissions Factors'!$B$3/'Gas Vehicles'!E162)*('Gas Vehicles'!D162*'Gas Vehicles'!B162))/10^6)</f>
        <v/>
      </c>
    </row>
    <row r="163" spans="1:6" x14ac:dyDescent="0.3">
      <c r="A163" t="str">
        <f>'Emission Assumption Summary'!A163</f>
        <v/>
      </c>
      <c r="B163" s="10" t="str">
        <f>IF(A163="","",'Summary Sheet'!E163)</f>
        <v/>
      </c>
      <c r="C163" s="6" t="str">
        <f t="shared" si="2"/>
        <v/>
      </c>
      <c r="D163" s="12" t="str">
        <f>IF(A163="","",D162+(D162*Assumptions!$B$17))</f>
        <v/>
      </c>
      <c r="E163" s="8" t="str">
        <f>IF(A163="","",E162+(E162*Assumptions!$B$11))</f>
        <v/>
      </c>
      <c r="F163" s="12" t="str">
        <f>IF(A163="","",(('Emissions Factors'!$B$3/'Gas Vehicles'!E163)*('Gas Vehicles'!D163*'Gas Vehicles'!B163))/10^6)</f>
        <v/>
      </c>
    </row>
    <row r="164" spans="1:6" x14ac:dyDescent="0.3">
      <c r="A164" t="str">
        <f>'Emission Assumption Summary'!A164</f>
        <v/>
      </c>
      <c r="B164" s="10" t="str">
        <f>IF(A164="","",'Summary Sheet'!E164)</f>
        <v/>
      </c>
      <c r="C164" s="6" t="str">
        <f t="shared" si="2"/>
        <v/>
      </c>
      <c r="D164" s="12" t="str">
        <f>IF(A164="","",D163+(D163*Assumptions!$B$17))</f>
        <v/>
      </c>
      <c r="E164" s="8" t="str">
        <f>IF(A164="","",E163+(E163*Assumptions!$B$11))</f>
        <v/>
      </c>
      <c r="F164" s="12" t="str">
        <f>IF(A164="","",(('Emissions Factors'!$B$3/'Gas Vehicles'!E164)*('Gas Vehicles'!D164*'Gas Vehicles'!B164))/10^6)</f>
        <v/>
      </c>
    </row>
    <row r="165" spans="1:6" x14ac:dyDescent="0.3">
      <c r="A165" t="str">
        <f>'Emission Assumption Summary'!A165</f>
        <v/>
      </c>
      <c r="B165" s="10" t="str">
        <f>IF(A165="","",'Summary Sheet'!E165)</f>
        <v/>
      </c>
      <c r="C165" s="6" t="str">
        <f t="shared" si="2"/>
        <v/>
      </c>
      <c r="D165" s="12" t="str">
        <f>IF(A165="","",D164+(D164*Assumptions!$B$17))</f>
        <v/>
      </c>
      <c r="E165" s="8" t="str">
        <f>IF(A165="","",E164+(E164*Assumptions!$B$11))</f>
        <v/>
      </c>
      <c r="F165" s="12" t="str">
        <f>IF(A165="","",(('Emissions Factors'!$B$3/'Gas Vehicles'!E165)*('Gas Vehicles'!D165*'Gas Vehicles'!B165))/10^6)</f>
        <v/>
      </c>
    </row>
    <row r="166" spans="1:6" x14ac:dyDescent="0.3">
      <c r="A166" t="str">
        <f>'Emission Assumption Summary'!A166</f>
        <v/>
      </c>
      <c r="B166" s="10" t="str">
        <f>IF(A166="","",'Summary Sheet'!E166)</f>
        <v/>
      </c>
      <c r="C166" s="6" t="str">
        <f t="shared" si="2"/>
        <v/>
      </c>
      <c r="D166" s="12" t="str">
        <f>IF(A166="","",D165+(D165*Assumptions!$B$17))</f>
        <v/>
      </c>
      <c r="E166" s="8" t="str">
        <f>IF(A166="","",E165+(E165*Assumptions!$B$11))</f>
        <v/>
      </c>
      <c r="F166" s="12" t="str">
        <f>IF(A166="","",(('Emissions Factors'!$B$3/'Gas Vehicles'!E166)*('Gas Vehicles'!D166*'Gas Vehicles'!B166))/10^6)</f>
        <v/>
      </c>
    </row>
    <row r="167" spans="1:6" x14ac:dyDescent="0.3">
      <c r="A167" t="str">
        <f>'Emission Assumption Summary'!A167</f>
        <v/>
      </c>
      <c r="B167" s="10" t="str">
        <f>IF(A167="","",'Summary Sheet'!E167)</f>
        <v/>
      </c>
      <c r="C167" s="6" t="str">
        <f t="shared" si="2"/>
        <v/>
      </c>
      <c r="D167" s="12" t="str">
        <f>IF(A167="","",D166+(D166*Assumptions!$B$17))</f>
        <v/>
      </c>
      <c r="E167" s="8" t="str">
        <f>IF(A167="","",E166+(E166*Assumptions!$B$11))</f>
        <v/>
      </c>
      <c r="F167" s="12" t="str">
        <f>IF(A167="","",(('Emissions Factors'!$B$3/'Gas Vehicles'!E167)*('Gas Vehicles'!D167*'Gas Vehicles'!B167))/10^6)</f>
        <v/>
      </c>
    </row>
    <row r="168" spans="1:6" x14ac:dyDescent="0.3">
      <c r="A168" t="str">
        <f>'Emission Assumption Summary'!A168</f>
        <v/>
      </c>
      <c r="B168" s="10" t="str">
        <f>IF(A168="","",'Summary Sheet'!E168)</f>
        <v/>
      </c>
      <c r="C168" s="6" t="str">
        <f t="shared" si="2"/>
        <v/>
      </c>
      <c r="D168" s="12" t="str">
        <f>IF(A168="","",D167+(D167*Assumptions!$B$17))</f>
        <v/>
      </c>
      <c r="E168" s="8" t="str">
        <f>IF(A168="","",E167+(E167*Assumptions!$B$11))</f>
        <v/>
      </c>
      <c r="F168" s="12" t="str">
        <f>IF(A168="","",(('Emissions Factors'!$B$3/'Gas Vehicles'!E168)*('Gas Vehicles'!D168*'Gas Vehicles'!B168))/10^6)</f>
        <v/>
      </c>
    </row>
    <row r="169" spans="1:6" x14ac:dyDescent="0.3">
      <c r="A169" t="str">
        <f>'Emission Assumption Summary'!A169</f>
        <v/>
      </c>
      <c r="B169" s="10" t="str">
        <f>IF(A169="","",'Summary Sheet'!E169)</f>
        <v/>
      </c>
      <c r="C169" s="6" t="str">
        <f t="shared" si="2"/>
        <v/>
      </c>
      <c r="D169" s="12" t="str">
        <f>IF(A169="","",D168+(D168*Assumptions!$B$17))</f>
        <v/>
      </c>
      <c r="E169" s="8" t="str">
        <f>IF(A169="","",E168+(E168*Assumptions!$B$11))</f>
        <v/>
      </c>
      <c r="F169" s="12" t="str">
        <f>IF(A169="","",(('Emissions Factors'!$B$3/'Gas Vehicles'!E169)*('Gas Vehicles'!D169*'Gas Vehicles'!B169))/10^6)</f>
        <v/>
      </c>
    </row>
    <row r="170" spans="1:6" x14ac:dyDescent="0.3">
      <c r="A170" t="str">
        <f>'Emission Assumption Summary'!A170</f>
        <v/>
      </c>
      <c r="B170" s="10" t="str">
        <f>IF(A170="","",'Summary Sheet'!E170)</f>
        <v/>
      </c>
      <c r="C170" s="6" t="str">
        <f t="shared" si="2"/>
        <v/>
      </c>
      <c r="D170" s="12" t="str">
        <f>IF(A170="","",D169+(D169*Assumptions!$B$17))</f>
        <v/>
      </c>
      <c r="E170" s="8" t="str">
        <f>IF(A170="","",E169+(E169*Assumptions!$B$11))</f>
        <v/>
      </c>
      <c r="F170" s="12" t="str">
        <f>IF(A170="","",(('Emissions Factors'!$B$3/'Gas Vehicles'!E170)*('Gas Vehicles'!D170*'Gas Vehicles'!B170))/10^6)</f>
        <v/>
      </c>
    </row>
    <row r="171" spans="1:6" x14ac:dyDescent="0.3">
      <c r="A171" t="str">
        <f>'Emission Assumption Summary'!A171</f>
        <v/>
      </c>
      <c r="B171" s="10" t="str">
        <f>IF(A171="","",'Summary Sheet'!E171)</f>
        <v/>
      </c>
      <c r="C171" s="6" t="str">
        <f t="shared" si="2"/>
        <v/>
      </c>
      <c r="D171" s="12" t="str">
        <f>IF(A171="","",D170+(D170*Assumptions!$B$17))</f>
        <v/>
      </c>
      <c r="E171" s="8" t="str">
        <f>IF(A171="","",E170+(E170*Assumptions!$B$11))</f>
        <v/>
      </c>
      <c r="F171" s="12" t="str">
        <f>IF(A171="","",(('Emissions Factors'!$B$3/'Gas Vehicles'!E171)*('Gas Vehicles'!D171*'Gas Vehicles'!B171))/10^6)</f>
        <v/>
      </c>
    </row>
    <row r="172" spans="1:6" x14ac:dyDescent="0.3">
      <c r="A172" t="str">
        <f>'Emission Assumption Summary'!A172</f>
        <v/>
      </c>
      <c r="B172" s="10" t="str">
        <f>IF(A172="","",'Summary Sheet'!E172)</f>
        <v/>
      </c>
      <c r="C172" s="6" t="str">
        <f t="shared" si="2"/>
        <v/>
      </c>
      <c r="D172" s="12" t="str">
        <f>IF(A172="","",D171+(D171*Assumptions!$B$17))</f>
        <v/>
      </c>
      <c r="E172" s="8" t="str">
        <f>IF(A172="","",E171+(E171*Assumptions!$B$11))</f>
        <v/>
      </c>
      <c r="F172" s="12" t="str">
        <f>IF(A172="","",(('Emissions Factors'!$B$3/'Gas Vehicles'!E172)*('Gas Vehicles'!D172*'Gas Vehicles'!B172))/10^6)</f>
        <v/>
      </c>
    </row>
    <row r="173" spans="1:6" x14ac:dyDescent="0.3">
      <c r="A173" t="str">
        <f>'Emission Assumption Summary'!A173</f>
        <v/>
      </c>
      <c r="B173" s="10" t="str">
        <f>IF(A173="","",'Summary Sheet'!E173)</f>
        <v/>
      </c>
      <c r="C173" s="6" t="str">
        <f t="shared" si="2"/>
        <v/>
      </c>
      <c r="D173" s="12" t="str">
        <f>IF(A173="","",D172+(D172*Assumptions!$B$17))</f>
        <v/>
      </c>
      <c r="E173" s="8" t="str">
        <f>IF(A173="","",E172+(E172*Assumptions!$B$11))</f>
        <v/>
      </c>
      <c r="F173" s="12" t="str">
        <f>IF(A173="","",(('Emissions Factors'!$B$3/'Gas Vehicles'!E173)*('Gas Vehicles'!D173*'Gas Vehicles'!B173))/10^6)</f>
        <v/>
      </c>
    </row>
    <row r="174" spans="1:6" x14ac:dyDescent="0.3">
      <c r="A174" t="str">
        <f>'Emission Assumption Summary'!A174</f>
        <v/>
      </c>
      <c r="B174" s="10" t="str">
        <f>IF(A174="","",'Summary Sheet'!E174)</f>
        <v/>
      </c>
      <c r="C174" s="6" t="str">
        <f t="shared" si="2"/>
        <v/>
      </c>
      <c r="D174" s="12" t="str">
        <f>IF(A174="","",D173+(D173*Assumptions!$B$17))</f>
        <v/>
      </c>
      <c r="E174" s="8" t="str">
        <f>IF(A174="","",E173+(E173*Assumptions!$B$11))</f>
        <v/>
      </c>
      <c r="F174" s="12" t="str">
        <f>IF(A174="","",(('Emissions Factors'!$B$3/'Gas Vehicles'!E174)*('Gas Vehicles'!D174*'Gas Vehicles'!B174))/10^6)</f>
        <v/>
      </c>
    </row>
    <row r="175" spans="1:6" x14ac:dyDescent="0.3">
      <c r="A175" t="str">
        <f>'Emission Assumption Summary'!A175</f>
        <v/>
      </c>
      <c r="B175" s="10" t="str">
        <f>IF(A175="","",'Summary Sheet'!E175)</f>
        <v/>
      </c>
      <c r="C175" s="6" t="str">
        <f t="shared" si="2"/>
        <v/>
      </c>
      <c r="D175" s="12" t="str">
        <f>IF(A175="","",D174+(D174*Assumptions!$B$17))</f>
        <v/>
      </c>
      <c r="E175" s="8" t="str">
        <f>IF(A175="","",E174+(E174*Assumptions!$B$11))</f>
        <v/>
      </c>
      <c r="F175" s="12" t="str">
        <f>IF(A175="","",(('Emissions Factors'!$B$3/'Gas Vehicles'!E175)*('Gas Vehicles'!D175*'Gas Vehicles'!B175))/10^6)</f>
        <v/>
      </c>
    </row>
    <row r="176" spans="1:6" x14ac:dyDescent="0.3">
      <c r="A176" t="str">
        <f>'Emission Assumption Summary'!A176</f>
        <v/>
      </c>
      <c r="B176" s="10" t="str">
        <f>IF(A176="","",'Summary Sheet'!E176)</f>
        <v/>
      </c>
      <c r="C176" s="6" t="str">
        <f t="shared" si="2"/>
        <v/>
      </c>
      <c r="D176" s="12" t="str">
        <f>IF(A176="","",D175+(D175*Assumptions!$B$17))</f>
        <v/>
      </c>
      <c r="E176" s="8" t="str">
        <f>IF(A176="","",E175+(E175*Assumptions!$B$11))</f>
        <v/>
      </c>
      <c r="F176" s="12" t="str">
        <f>IF(A176="","",(('Emissions Factors'!$B$3/'Gas Vehicles'!E176)*('Gas Vehicles'!D176*'Gas Vehicles'!B176))/10^6)</f>
        <v/>
      </c>
    </row>
    <row r="177" spans="1:6" x14ac:dyDescent="0.3">
      <c r="A177" t="str">
        <f>'Emission Assumption Summary'!A177</f>
        <v/>
      </c>
      <c r="B177" s="10" t="str">
        <f>IF(A177="","",'Summary Sheet'!E177)</f>
        <v/>
      </c>
      <c r="C177" s="6" t="str">
        <f t="shared" si="2"/>
        <v/>
      </c>
      <c r="D177" s="12" t="str">
        <f>IF(A177="","",D176+(D176*Assumptions!$B$17))</f>
        <v/>
      </c>
      <c r="E177" s="8" t="str">
        <f>IF(A177="","",E176+(E176*Assumptions!$B$11))</f>
        <v/>
      </c>
      <c r="F177" s="12" t="str">
        <f>IF(A177="","",(('Emissions Factors'!$B$3/'Gas Vehicles'!E177)*('Gas Vehicles'!D177*'Gas Vehicles'!B177))/10^6)</f>
        <v/>
      </c>
    </row>
    <row r="178" spans="1:6" x14ac:dyDescent="0.3">
      <c r="A178" t="str">
        <f>'Emission Assumption Summary'!A178</f>
        <v/>
      </c>
      <c r="B178" s="10" t="str">
        <f>IF(A178="","",'Summary Sheet'!E178)</f>
        <v/>
      </c>
      <c r="C178" s="6" t="str">
        <f t="shared" si="2"/>
        <v/>
      </c>
      <c r="D178" s="12" t="str">
        <f>IF(A178="","",D177+(D177*Assumptions!$B$17))</f>
        <v/>
      </c>
      <c r="E178" s="8" t="str">
        <f>IF(A178="","",E177+(E177*Assumptions!$B$11))</f>
        <v/>
      </c>
      <c r="F178" s="12" t="str">
        <f>IF(A178="","",(('Emissions Factors'!$B$3/'Gas Vehicles'!E178)*('Gas Vehicles'!D178*'Gas Vehicles'!B178))/10^6)</f>
        <v/>
      </c>
    </row>
    <row r="179" spans="1:6" x14ac:dyDescent="0.3">
      <c r="A179" t="str">
        <f>'Emission Assumption Summary'!A179</f>
        <v/>
      </c>
      <c r="B179" s="10" t="str">
        <f>IF(A179="","",'Summary Sheet'!E179)</f>
        <v/>
      </c>
      <c r="C179" s="6" t="str">
        <f t="shared" si="2"/>
        <v/>
      </c>
      <c r="D179" s="12" t="str">
        <f>IF(A179="","",D178+(D178*Assumptions!$B$17))</f>
        <v/>
      </c>
      <c r="E179" s="8" t="str">
        <f>IF(A179="","",E178+(E178*Assumptions!$B$11))</f>
        <v/>
      </c>
      <c r="F179" s="12" t="str">
        <f>IF(A179="","",(('Emissions Factors'!$B$3/'Gas Vehicles'!E179)*('Gas Vehicles'!D179*'Gas Vehicles'!B179))/10^6)</f>
        <v/>
      </c>
    </row>
    <row r="180" spans="1:6" x14ac:dyDescent="0.3">
      <c r="A180" t="str">
        <f>'Emission Assumption Summary'!A180</f>
        <v/>
      </c>
      <c r="B180" s="10" t="str">
        <f>IF(A180="","",'Summary Sheet'!E180)</f>
        <v/>
      </c>
      <c r="C180" s="6" t="str">
        <f t="shared" si="2"/>
        <v/>
      </c>
      <c r="D180" s="12" t="str">
        <f>IF(A180="","",D179+(D179*Assumptions!$B$17))</f>
        <v/>
      </c>
      <c r="E180" s="8" t="str">
        <f>IF(A180="","",E179+(E179*Assumptions!$B$11))</f>
        <v/>
      </c>
      <c r="F180" s="12" t="str">
        <f>IF(A180="","",(('Emissions Factors'!$B$3/'Gas Vehicles'!E180)*('Gas Vehicles'!D180*'Gas Vehicles'!B180))/10^6)</f>
        <v/>
      </c>
    </row>
    <row r="181" spans="1:6" x14ac:dyDescent="0.3">
      <c r="A181" t="str">
        <f>'Emission Assumption Summary'!A181</f>
        <v/>
      </c>
      <c r="B181" s="10" t="str">
        <f>IF(A181="","",'Summary Sheet'!E181)</f>
        <v/>
      </c>
      <c r="C181" s="6" t="str">
        <f t="shared" si="2"/>
        <v/>
      </c>
      <c r="D181" s="12" t="str">
        <f>IF(A181="","",D180+(D180*Assumptions!$B$17))</f>
        <v/>
      </c>
      <c r="E181" s="8" t="str">
        <f>IF(A181="","",E180+(E180*Assumptions!$B$11))</f>
        <v/>
      </c>
      <c r="F181" s="12" t="str">
        <f>IF(A181="","",(('Emissions Factors'!$B$3/'Gas Vehicles'!E181)*('Gas Vehicles'!D181*'Gas Vehicles'!B181))/10^6)</f>
        <v/>
      </c>
    </row>
    <row r="182" spans="1:6" x14ac:dyDescent="0.3">
      <c r="A182" t="str">
        <f>'Emission Assumption Summary'!A182</f>
        <v/>
      </c>
      <c r="B182" s="10" t="str">
        <f>IF(A182="","",'Summary Sheet'!E182)</f>
        <v/>
      </c>
      <c r="C182" s="6" t="str">
        <f t="shared" si="2"/>
        <v/>
      </c>
      <c r="D182" s="12" t="str">
        <f>IF(A182="","",D181+(D181*Assumptions!$B$17))</f>
        <v/>
      </c>
      <c r="E182" s="8" t="str">
        <f>IF(A182="","",E181+(E181*Assumptions!$B$11))</f>
        <v/>
      </c>
      <c r="F182" s="12" t="str">
        <f>IF(A182="","",(('Emissions Factors'!$B$3/'Gas Vehicles'!E182)*('Gas Vehicles'!D182*'Gas Vehicles'!B182))/10^6)</f>
        <v/>
      </c>
    </row>
    <row r="183" spans="1:6" x14ac:dyDescent="0.3">
      <c r="A183" t="str">
        <f>'Emission Assumption Summary'!A183</f>
        <v/>
      </c>
      <c r="B183" s="10" t="str">
        <f>IF(A183="","",'Summary Sheet'!E183)</f>
        <v/>
      </c>
      <c r="C183" s="6" t="str">
        <f t="shared" si="2"/>
        <v/>
      </c>
      <c r="D183" s="12" t="str">
        <f>IF(A183="","",D182+(D182*Assumptions!$B$17))</f>
        <v/>
      </c>
      <c r="E183" s="8" t="str">
        <f>IF(A183="","",E182+(E182*Assumptions!$B$11))</f>
        <v/>
      </c>
      <c r="F183" s="12" t="str">
        <f>IF(A183="","",(('Emissions Factors'!$B$3/'Gas Vehicles'!E183)*('Gas Vehicles'!D183*'Gas Vehicles'!B183))/10^6)</f>
        <v/>
      </c>
    </row>
    <row r="184" spans="1:6" x14ac:dyDescent="0.3">
      <c r="A184" t="str">
        <f>'Emission Assumption Summary'!A184</f>
        <v/>
      </c>
      <c r="B184" s="10" t="str">
        <f>IF(A184="","",'Summary Sheet'!E184)</f>
        <v/>
      </c>
      <c r="C184" s="6" t="str">
        <f t="shared" si="2"/>
        <v/>
      </c>
      <c r="D184" s="12" t="str">
        <f>IF(A184="","",D183+(D183*Assumptions!$B$17))</f>
        <v/>
      </c>
      <c r="E184" s="8" t="str">
        <f>IF(A184="","",E183+(E183*Assumptions!$B$11))</f>
        <v/>
      </c>
      <c r="F184" s="12" t="str">
        <f>IF(A184="","",(('Emissions Factors'!$B$3/'Gas Vehicles'!E184)*('Gas Vehicles'!D184*'Gas Vehicles'!B184))/10^6)</f>
        <v/>
      </c>
    </row>
    <row r="185" spans="1:6" x14ac:dyDescent="0.3">
      <c r="A185" t="str">
        <f>'Emission Assumption Summary'!A185</f>
        <v/>
      </c>
      <c r="B185" s="10" t="str">
        <f>IF(A185="","",'Summary Sheet'!E185)</f>
        <v/>
      </c>
      <c r="C185" s="6" t="str">
        <f t="shared" si="2"/>
        <v/>
      </c>
      <c r="D185" s="12" t="str">
        <f>IF(A185="","",D184+(D184*Assumptions!$B$17))</f>
        <v/>
      </c>
      <c r="E185" s="8" t="str">
        <f>IF(A185="","",E184+(E184*Assumptions!$B$11))</f>
        <v/>
      </c>
      <c r="F185" s="12" t="str">
        <f>IF(A185="","",(('Emissions Factors'!$B$3/'Gas Vehicles'!E185)*('Gas Vehicles'!D185*'Gas Vehicles'!B185))/10^6)</f>
        <v/>
      </c>
    </row>
    <row r="186" spans="1:6" x14ac:dyDescent="0.3">
      <c r="A186" t="str">
        <f>'Emission Assumption Summary'!A186</f>
        <v/>
      </c>
      <c r="B186" s="10" t="str">
        <f>IF(A186="","",'Summary Sheet'!E186)</f>
        <v/>
      </c>
      <c r="C186" s="6" t="str">
        <f t="shared" si="2"/>
        <v/>
      </c>
      <c r="D186" s="12" t="str">
        <f>IF(A186="","",D185+(D185*Assumptions!$B$17))</f>
        <v/>
      </c>
      <c r="E186" s="8" t="str">
        <f>IF(A186="","",E185+(E185*Assumptions!$B$11))</f>
        <v/>
      </c>
      <c r="F186" s="12" t="str">
        <f>IF(A186="","",(('Emissions Factors'!$B$3/'Gas Vehicles'!E186)*('Gas Vehicles'!D186*'Gas Vehicles'!B186))/10^6)</f>
        <v/>
      </c>
    </row>
    <row r="187" spans="1:6" x14ac:dyDescent="0.3">
      <c r="A187" t="str">
        <f>'Emission Assumption Summary'!A187</f>
        <v/>
      </c>
      <c r="B187" s="10" t="str">
        <f>IF(A187="","",'Summary Sheet'!E187)</f>
        <v/>
      </c>
      <c r="C187" s="6" t="str">
        <f t="shared" si="2"/>
        <v/>
      </c>
      <c r="D187" s="12" t="str">
        <f>IF(A187="","",D186+(D186*Assumptions!$B$17))</f>
        <v/>
      </c>
      <c r="E187" s="8" t="str">
        <f>IF(A187="","",E186+(E186*Assumptions!$B$11))</f>
        <v/>
      </c>
      <c r="F187" s="12" t="str">
        <f>IF(A187="","",(('Emissions Factors'!$B$3/'Gas Vehicles'!E187)*('Gas Vehicles'!D187*'Gas Vehicles'!B187))/10^6)</f>
        <v/>
      </c>
    </row>
    <row r="188" spans="1:6" x14ac:dyDescent="0.3">
      <c r="A188" t="str">
        <f>'Emission Assumption Summary'!A188</f>
        <v/>
      </c>
      <c r="B188" s="10" t="str">
        <f>IF(A188="","",'Summary Sheet'!E188)</f>
        <v/>
      </c>
      <c r="C188" s="6" t="str">
        <f t="shared" si="2"/>
        <v/>
      </c>
      <c r="D188" s="12" t="str">
        <f>IF(A188="","",D187+(D187*Assumptions!$B$17))</f>
        <v/>
      </c>
      <c r="E188" s="8" t="str">
        <f>IF(A188="","",E187+(E187*Assumptions!$B$11))</f>
        <v/>
      </c>
      <c r="F188" s="12" t="str">
        <f>IF(A188="","",(('Emissions Factors'!$B$3/'Gas Vehicles'!E188)*('Gas Vehicles'!D188*'Gas Vehicles'!B188))/10^6)</f>
        <v/>
      </c>
    </row>
    <row r="189" spans="1:6" x14ac:dyDescent="0.3">
      <c r="A189" t="str">
        <f>'Emission Assumption Summary'!A189</f>
        <v/>
      </c>
      <c r="B189" s="10" t="str">
        <f>IF(A189="","",'Summary Sheet'!E189)</f>
        <v/>
      </c>
      <c r="C189" s="6" t="str">
        <f t="shared" si="2"/>
        <v/>
      </c>
      <c r="D189" s="12" t="str">
        <f>IF(A189="","",D188+(D188*Assumptions!$B$17))</f>
        <v/>
      </c>
      <c r="E189" s="8" t="str">
        <f>IF(A189="","",E188+(E188*Assumptions!$B$11))</f>
        <v/>
      </c>
      <c r="F189" s="12" t="str">
        <f>IF(A189="","",(('Emissions Factors'!$B$3/'Gas Vehicles'!E189)*('Gas Vehicles'!D189*'Gas Vehicles'!B189))/10^6)</f>
        <v/>
      </c>
    </row>
    <row r="190" spans="1:6" x14ac:dyDescent="0.3">
      <c r="A190" t="str">
        <f>'Emission Assumption Summary'!A190</f>
        <v/>
      </c>
      <c r="B190" s="10" t="str">
        <f>IF(A190="","",'Summary Sheet'!E190)</f>
        <v/>
      </c>
      <c r="C190" s="6" t="str">
        <f t="shared" si="2"/>
        <v/>
      </c>
      <c r="D190" s="12" t="str">
        <f>IF(A190="","",D189+(D189*Assumptions!$B$17))</f>
        <v/>
      </c>
      <c r="E190" s="8" t="str">
        <f>IF(A190="","",E189+(E189*Assumptions!$B$11))</f>
        <v/>
      </c>
      <c r="F190" s="12" t="str">
        <f>IF(A190="","",(('Emissions Factors'!$B$3/'Gas Vehicles'!E190)*('Gas Vehicles'!D190*'Gas Vehicles'!B190))/10^6)</f>
        <v/>
      </c>
    </row>
    <row r="191" spans="1:6" x14ac:dyDescent="0.3">
      <c r="A191" t="str">
        <f>'Emission Assumption Summary'!A191</f>
        <v/>
      </c>
      <c r="B191" s="10" t="str">
        <f>IF(A191="","",'Summary Sheet'!E191)</f>
        <v/>
      </c>
      <c r="C191" s="6" t="str">
        <f t="shared" si="2"/>
        <v/>
      </c>
      <c r="D191" s="12" t="str">
        <f>IF(A191="","",D190+(D190*Assumptions!$B$17))</f>
        <v/>
      </c>
      <c r="E191" s="8" t="str">
        <f>IF(A191="","",E190+(E190*Assumptions!$B$11))</f>
        <v/>
      </c>
      <c r="F191" s="12" t="str">
        <f>IF(A191="","",(('Emissions Factors'!$B$3/'Gas Vehicles'!E191)*('Gas Vehicles'!D191*'Gas Vehicles'!B191))/10^6)</f>
        <v/>
      </c>
    </row>
    <row r="192" spans="1:6" x14ac:dyDescent="0.3">
      <c r="A192" t="str">
        <f>'Emission Assumption Summary'!A192</f>
        <v/>
      </c>
      <c r="B192" s="10" t="str">
        <f>IF(A192="","",'Summary Sheet'!E192)</f>
        <v/>
      </c>
      <c r="C192" s="6" t="str">
        <f t="shared" si="2"/>
        <v/>
      </c>
      <c r="D192" s="12" t="str">
        <f>IF(A192="","",D191+(D191*Assumptions!$B$17))</f>
        <v/>
      </c>
      <c r="E192" s="8" t="str">
        <f>IF(A192="","",E191+(E191*Assumptions!$B$11))</f>
        <v/>
      </c>
      <c r="F192" s="12" t="str">
        <f>IF(A192="","",(('Emissions Factors'!$B$3/'Gas Vehicles'!E192)*('Gas Vehicles'!D192*'Gas Vehicles'!B192))/10^6)</f>
        <v/>
      </c>
    </row>
    <row r="193" spans="1:6" x14ac:dyDescent="0.3">
      <c r="A193" t="str">
        <f>'Emission Assumption Summary'!A193</f>
        <v/>
      </c>
      <c r="B193" s="10" t="str">
        <f>IF(A193="","",'Summary Sheet'!E193)</f>
        <v/>
      </c>
      <c r="C193" s="6" t="str">
        <f t="shared" si="2"/>
        <v/>
      </c>
      <c r="D193" s="12" t="str">
        <f>IF(A193="","",D192+(D192*Assumptions!$B$17))</f>
        <v/>
      </c>
      <c r="E193" s="8" t="str">
        <f>IF(A193="","",E192+(E192*Assumptions!$B$11))</f>
        <v/>
      </c>
      <c r="F193" s="12" t="str">
        <f>IF(A193="","",(('Emissions Factors'!$B$3/'Gas Vehicles'!E193)*('Gas Vehicles'!D193*'Gas Vehicles'!B193))/10^6)</f>
        <v/>
      </c>
    </row>
    <row r="194" spans="1:6" x14ac:dyDescent="0.3">
      <c r="A194" t="str">
        <f>'Emission Assumption Summary'!A194</f>
        <v/>
      </c>
      <c r="B194" s="10" t="str">
        <f>IF(A194="","",'Summary Sheet'!E194)</f>
        <v/>
      </c>
      <c r="C194" s="6" t="str">
        <f t="shared" si="2"/>
        <v/>
      </c>
      <c r="D194" s="12" t="str">
        <f>IF(A194="","",D193+(D193*Assumptions!$B$17))</f>
        <v/>
      </c>
      <c r="E194" s="8" t="str">
        <f>IF(A194="","",E193+(E193*Assumptions!$B$11))</f>
        <v/>
      </c>
      <c r="F194" s="12" t="str">
        <f>IF(A194="","",(('Emissions Factors'!$B$3/'Gas Vehicles'!E194)*('Gas Vehicles'!D194*'Gas Vehicles'!B194))/10^6)</f>
        <v/>
      </c>
    </row>
    <row r="195" spans="1:6" x14ac:dyDescent="0.3">
      <c r="A195" t="str">
        <f>'Emission Assumption Summary'!A195</f>
        <v/>
      </c>
      <c r="B195" s="10" t="str">
        <f>IF(A195="","",'Summary Sheet'!E195)</f>
        <v/>
      </c>
      <c r="C195" s="6" t="str">
        <f t="shared" si="2"/>
        <v/>
      </c>
      <c r="D195" s="12" t="str">
        <f>IF(A195="","",D194+(D194*Assumptions!$B$17))</f>
        <v/>
      </c>
      <c r="E195" s="8" t="str">
        <f>IF(A195="","",E194+(E194*Assumptions!$B$11))</f>
        <v/>
      </c>
      <c r="F195" s="12" t="str">
        <f>IF(A195="","",(('Emissions Factors'!$B$3/'Gas Vehicles'!E195)*('Gas Vehicles'!D195*'Gas Vehicles'!B195))/10^6)</f>
        <v/>
      </c>
    </row>
    <row r="196" spans="1:6" x14ac:dyDescent="0.3">
      <c r="A196" t="str">
        <f>'Emission Assumption Summary'!A196</f>
        <v/>
      </c>
      <c r="B196" s="10" t="str">
        <f>IF(A196="","",'Summary Sheet'!E196)</f>
        <v/>
      </c>
      <c r="C196" s="6" t="str">
        <f t="shared" si="2"/>
        <v/>
      </c>
      <c r="D196" s="12" t="str">
        <f>IF(A196="","",D195+(D195*Assumptions!$B$17))</f>
        <v/>
      </c>
      <c r="E196" s="8" t="str">
        <f>IF(A196="","",E195+(E195*Assumptions!$B$11))</f>
        <v/>
      </c>
      <c r="F196" s="12" t="str">
        <f>IF(A196="","",(('Emissions Factors'!$B$3/'Gas Vehicles'!E196)*('Gas Vehicles'!D196*'Gas Vehicles'!B196))/10^6)</f>
        <v/>
      </c>
    </row>
    <row r="197" spans="1:6" x14ac:dyDescent="0.3">
      <c r="A197" t="str">
        <f>'Emission Assumption Summary'!A197</f>
        <v/>
      </c>
      <c r="B197" s="10" t="str">
        <f>IF(A197="","",'Summary Sheet'!E197)</f>
        <v/>
      </c>
      <c r="C197" s="6" t="str">
        <f t="shared" ref="C197:C226" si="3">IF(A197="","",(B197-B196)/B196)</f>
        <v/>
      </c>
      <c r="D197" s="12" t="str">
        <f>IF(A197="","",D196+(D196*Assumptions!$B$17))</f>
        <v/>
      </c>
      <c r="E197" s="8" t="str">
        <f>IF(A197="","",E196+(E196*Assumptions!$B$11))</f>
        <v/>
      </c>
      <c r="F197" s="12" t="str">
        <f>IF(A197="","",(('Emissions Factors'!$B$3/'Gas Vehicles'!E197)*('Gas Vehicles'!D197*'Gas Vehicles'!B197))/10^6)</f>
        <v/>
      </c>
    </row>
    <row r="198" spans="1:6" x14ac:dyDescent="0.3">
      <c r="A198" t="str">
        <f>'Emission Assumption Summary'!A198</f>
        <v/>
      </c>
      <c r="B198" s="10" t="str">
        <f>IF(A198="","",'Summary Sheet'!E198)</f>
        <v/>
      </c>
      <c r="C198" s="6" t="str">
        <f t="shared" si="3"/>
        <v/>
      </c>
      <c r="D198" s="12" t="str">
        <f>IF(A198="","",D197+(D197*Assumptions!$B$17))</f>
        <v/>
      </c>
      <c r="E198" s="8" t="str">
        <f>IF(A198="","",E197+(E197*Assumptions!$B$11))</f>
        <v/>
      </c>
      <c r="F198" s="12" t="str">
        <f>IF(A198="","",(('Emissions Factors'!$B$3/'Gas Vehicles'!E198)*('Gas Vehicles'!D198*'Gas Vehicles'!B198))/10^6)</f>
        <v/>
      </c>
    </row>
    <row r="199" spans="1:6" x14ac:dyDescent="0.3">
      <c r="A199" t="str">
        <f>'Emission Assumption Summary'!A199</f>
        <v/>
      </c>
      <c r="B199" s="10" t="str">
        <f>IF(A199="","",'Summary Sheet'!E199)</f>
        <v/>
      </c>
      <c r="C199" s="6" t="str">
        <f t="shared" si="3"/>
        <v/>
      </c>
      <c r="D199" s="12" t="str">
        <f>IF(A199="","",D198+(D198*Assumptions!$B$17))</f>
        <v/>
      </c>
      <c r="E199" s="8" t="str">
        <f>IF(A199="","",E198+(E198*Assumptions!$B$11))</f>
        <v/>
      </c>
      <c r="F199" s="12" t="str">
        <f>IF(A199="","",(('Emissions Factors'!$B$3/'Gas Vehicles'!E199)*('Gas Vehicles'!D199*'Gas Vehicles'!B199))/10^6)</f>
        <v/>
      </c>
    </row>
    <row r="200" spans="1:6" x14ac:dyDescent="0.3">
      <c r="A200" t="str">
        <f>'Emission Assumption Summary'!A200</f>
        <v/>
      </c>
      <c r="B200" s="10" t="str">
        <f>IF(A200="","",'Summary Sheet'!E200)</f>
        <v/>
      </c>
      <c r="C200" s="6" t="str">
        <f t="shared" si="3"/>
        <v/>
      </c>
      <c r="D200" s="12" t="str">
        <f>IF(A200="","",D199+(D199*Assumptions!$B$17))</f>
        <v/>
      </c>
      <c r="E200" s="8" t="str">
        <f>IF(A200="","",E199+(E199*Assumptions!$B$11))</f>
        <v/>
      </c>
      <c r="F200" s="12" t="str">
        <f>IF(A200="","",(('Emissions Factors'!$B$3/'Gas Vehicles'!E200)*('Gas Vehicles'!D200*'Gas Vehicles'!B200))/10^6)</f>
        <v/>
      </c>
    </row>
    <row r="201" spans="1:6" x14ac:dyDescent="0.3">
      <c r="A201" t="str">
        <f>'Emission Assumption Summary'!A201</f>
        <v/>
      </c>
      <c r="B201" s="10" t="str">
        <f>IF(A201="","",'Summary Sheet'!E201)</f>
        <v/>
      </c>
      <c r="C201" s="6" t="str">
        <f t="shared" si="3"/>
        <v/>
      </c>
      <c r="D201" s="12" t="str">
        <f>IF(A201="","",D200+(D200*Assumptions!$B$17))</f>
        <v/>
      </c>
      <c r="E201" s="8" t="str">
        <f>IF(A201="","",E200+(E200*Assumptions!$B$11))</f>
        <v/>
      </c>
      <c r="F201" s="12" t="str">
        <f>IF(A201="","",(('Emissions Factors'!$B$3/'Gas Vehicles'!E201)*('Gas Vehicles'!D201*'Gas Vehicles'!B201))/10^6)</f>
        <v/>
      </c>
    </row>
    <row r="202" spans="1:6" x14ac:dyDescent="0.3">
      <c r="A202" t="str">
        <f>'Emission Assumption Summary'!A202</f>
        <v/>
      </c>
      <c r="B202" s="10" t="str">
        <f>IF(A202="","",'Summary Sheet'!E202)</f>
        <v/>
      </c>
      <c r="C202" s="6" t="str">
        <f t="shared" si="3"/>
        <v/>
      </c>
      <c r="D202" s="12" t="str">
        <f>IF(A202="","",D201+(D201*Assumptions!$B$17))</f>
        <v/>
      </c>
      <c r="E202" s="8" t="str">
        <f>IF(A202="","",E201+(E201*Assumptions!$B$11))</f>
        <v/>
      </c>
      <c r="F202" s="12" t="str">
        <f>IF(A202="","",(('Emissions Factors'!$B$3/'Gas Vehicles'!E202)*('Gas Vehicles'!D202*'Gas Vehicles'!B202))/10^6)</f>
        <v/>
      </c>
    </row>
    <row r="203" spans="1:6" x14ac:dyDescent="0.3">
      <c r="A203" t="str">
        <f>'Emission Assumption Summary'!A203</f>
        <v/>
      </c>
      <c r="B203" s="10" t="str">
        <f>IF(A203="","",'Summary Sheet'!E203)</f>
        <v/>
      </c>
      <c r="C203" s="6" t="str">
        <f t="shared" si="3"/>
        <v/>
      </c>
      <c r="D203" s="12" t="str">
        <f>IF(A203="","",D202+(D202*Assumptions!$B$17))</f>
        <v/>
      </c>
      <c r="E203" s="8" t="str">
        <f>IF(A203="","",E202+(E202*Assumptions!$B$11))</f>
        <v/>
      </c>
      <c r="F203" s="12" t="str">
        <f>IF(A203="","",(('Emissions Factors'!$B$3/'Gas Vehicles'!E203)*('Gas Vehicles'!D203*'Gas Vehicles'!B203))/10^6)</f>
        <v/>
      </c>
    </row>
    <row r="204" spans="1:6" x14ac:dyDescent="0.3">
      <c r="A204" t="str">
        <f>'Emission Assumption Summary'!A204</f>
        <v/>
      </c>
      <c r="B204" s="10" t="str">
        <f>IF(A204="","",'Summary Sheet'!E204)</f>
        <v/>
      </c>
      <c r="C204" s="6" t="str">
        <f t="shared" si="3"/>
        <v/>
      </c>
      <c r="D204" s="12" t="str">
        <f>IF(A204="","",D203+(D203*Assumptions!$B$17))</f>
        <v/>
      </c>
      <c r="E204" s="8" t="str">
        <f>IF(A204="","",E203+(E203*Assumptions!$B$11))</f>
        <v/>
      </c>
      <c r="F204" s="12" t="str">
        <f>IF(A204="","",(('Emissions Factors'!$B$3/'Gas Vehicles'!E204)*('Gas Vehicles'!D204*'Gas Vehicles'!B204))/10^6)</f>
        <v/>
      </c>
    </row>
    <row r="205" spans="1:6" x14ac:dyDescent="0.3">
      <c r="A205" t="str">
        <f>'Emission Assumption Summary'!A205</f>
        <v/>
      </c>
      <c r="B205" s="10" t="str">
        <f>IF(A205="","",'Summary Sheet'!E205)</f>
        <v/>
      </c>
      <c r="C205" s="6" t="str">
        <f t="shared" si="3"/>
        <v/>
      </c>
      <c r="D205" s="12" t="str">
        <f>IF(A205="","",D204+(D204*Assumptions!$B$17))</f>
        <v/>
      </c>
      <c r="E205" s="8" t="str">
        <f>IF(A205="","",E204+(E204*Assumptions!$B$11))</f>
        <v/>
      </c>
      <c r="F205" s="12" t="str">
        <f>IF(A205="","",(('Emissions Factors'!$B$3/'Gas Vehicles'!E205)*('Gas Vehicles'!D205*'Gas Vehicles'!B205))/10^6)</f>
        <v/>
      </c>
    </row>
    <row r="206" spans="1:6" x14ac:dyDescent="0.3">
      <c r="A206" t="str">
        <f>'Emission Assumption Summary'!A206</f>
        <v/>
      </c>
      <c r="B206" s="10" t="str">
        <f>IF(A206="","",'Summary Sheet'!E206)</f>
        <v/>
      </c>
      <c r="C206" s="6" t="str">
        <f t="shared" si="3"/>
        <v/>
      </c>
      <c r="D206" s="12" t="str">
        <f>IF(A206="","",D205+(D205*Assumptions!$B$17))</f>
        <v/>
      </c>
      <c r="E206" s="8" t="str">
        <f>IF(A206="","",E205+(E205*Assumptions!$B$11))</f>
        <v/>
      </c>
      <c r="F206" s="12" t="str">
        <f>IF(A206="","",(('Emissions Factors'!$B$3/'Gas Vehicles'!E206)*('Gas Vehicles'!D206*'Gas Vehicles'!B206))/10^6)</f>
        <v/>
      </c>
    </row>
    <row r="207" spans="1:6" x14ac:dyDescent="0.3">
      <c r="A207" t="str">
        <f>'Emission Assumption Summary'!A207</f>
        <v/>
      </c>
      <c r="B207" s="10" t="str">
        <f>IF(A207="","",'Summary Sheet'!E207)</f>
        <v/>
      </c>
      <c r="C207" s="6" t="str">
        <f t="shared" si="3"/>
        <v/>
      </c>
      <c r="D207" s="12" t="str">
        <f>IF(A207="","",D206+(D206*Assumptions!$B$17))</f>
        <v/>
      </c>
      <c r="E207" s="8" t="str">
        <f>IF(A207="","",E206+(E206*Assumptions!$B$11))</f>
        <v/>
      </c>
      <c r="F207" s="12" t="str">
        <f>IF(A207="","",(('Emissions Factors'!$B$3/'Gas Vehicles'!E207)*('Gas Vehicles'!D207*'Gas Vehicles'!B207))/10^6)</f>
        <v/>
      </c>
    </row>
    <row r="208" spans="1:6" x14ac:dyDescent="0.3">
      <c r="A208" t="str">
        <f>'Emission Assumption Summary'!A208</f>
        <v/>
      </c>
      <c r="B208" s="10" t="str">
        <f>IF(A208="","",'Summary Sheet'!E208)</f>
        <v/>
      </c>
      <c r="C208" s="6" t="str">
        <f t="shared" si="3"/>
        <v/>
      </c>
      <c r="D208" s="12" t="str">
        <f>IF(A208="","",D207+(D207*Assumptions!$B$17))</f>
        <v/>
      </c>
      <c r="E208" s="8" t="str">
        <f>IF(A208="","",E207+(E207*Assumptions!$B$11))</f>
        <v/>
      </c>
      <c r="F208" s="12" t="str">
        <f>IF(A208="","",(('Emissions Factors'!$B$3/'Gas Vehicles'!E208)*('Gas Vehicles'!D208*'Gas Vehicles'!B208))/10^6)</f>
        <v/>
      </c>
    </row>
    <row r="209" spans="1:6" x14ac:dyDescent="0.3">
      <c r="A209" t="str">
        <f>'Emission Assumption Summary'!A209</f>
        <v/>
      </c>
      <c r="B209" s="10" t="str">
        <f>IF(A209="","",'Summary Sheet'!E209)</f>
        <v/>
      </c>
      <c r="C209" s="6" t="str">
        <f t="shared" si="3"/>
        <v/>
      </c>
      <c r="D209" s="12" t="str">
        <f>IF(A209="","",D208+(D208*Assumptions!$B$17))</f>
        <v/>
      </c>
      <c r="E209" s="8" t="str">
        <f>IF(A209="","",E208+(E208*Assumptions!$B$11))</f>
        <v/>
      </c>
      <c r="F209" s="12" t="str">
        <f>IF(A209="","",(('Emissions Factors'!$B$3/'Gas Vehicles'!E209)*('Gas Vehicles'!D209*'Gas Vehicles'!B209))/10^6)</f>
        <v/>
      </c>
    </row>
    <row r="210" spans="1:6" x14ac:dyDescent="0.3">
      <c r="A210" t="str">
        <f>'Emission Assumption Summary'!A210</f>
        <v/>
      </c>
      <c r="B210" s="10" t="str">
        <f>IF(A210="","",'Summary Sheet'!E210)</f>
        <v/>
      </c>
      <c r="C210" s="6" t="str">
        <f t="shared" si="3"/>
        <v/>
      </c>
      <c r="D210" s="12" t="str">
        <f>IF(A210="","",D209+(D209*Assumptions!$B$17))</f>
        <v/>
      </c>
      <c r="E210" s="8" t="str">
        <f>IF(A210="","",E209+(E209*Assumptions!$B$11))</f>
        <v/>
      </c>
      <c r="F210" s="12" t="str">
        <f>IF(A210="","",(('Emissions Factors'!$B$3/'Gas Vehicles'!E210)*('Gas Vehicles'!D210*'Gas Vehicles'!B210))/10^6)</f>
        <v/>
      </c>
    </row>
    <row r="211" spans="1:6" x14ac:dyDescent="0.3">
      <c r="A211" t="str">
        <f>'Emission Assumption Summary'!A211</f>
        <v/>
      </c>
      <c r="B211" s="10" t="str">
        <f>IF(A211="","",'Summary Sheet'!E211)</f>
        <v/>
      </c>
      <c r="C211" s="6" t="str">
        <f t="shared" si="3"/>
        <v/>
      </c>
      <c r="D211" s="12" t="str">
        <f>IF(A211="","",D210+(D210*Assumptions!$B$17))</f>
        <v/>
      </c>
      <c r="E211" s="8" t="str">
        <f>IF(A211="","",E210+(E210*Assumptions!$B$11))</f>
        <v/>
      </c>
      <c r="F211" s="12" t="str">
        <f>IF(A211="","",(('Emissions Factors'!$B$3/'Gas Vehicles'!E211)*('Gas Vehicles'!D211*'Gas Vehicles'!B211))/10^6)</f>
        <v/>
      </c>
    </row>
    <row r="212" spans="1:6" x14ac:dyDescent="0.3">
      <c r="A212" t="str">
        <f>'Emission Assumption Summary'!A212</f>
        <v/>
      </c>
      <c r="B212" s="10" t="str">
        <f>IF(A212="","",'Summary Sheet'!E212)</f>
        <v/>
      </c>
      <c r="C212" s="6" t="str">
        <f t="shared" si="3"/>
        <v/>
      </c>
      <c r="D212" s="12" t="str">
        <f>IF(A212="","",D211+(D211*Assumptions!$B$17))</f>
        <v/>
      </c>
      <c r="E212" s="8" t="str">
        <f>IF(A212="","",E211+(E211*Assumptions!$B$11))</f>
        <v/>
      </c>
      <c r="F212" s="12" t="str">
        <f>IF(A212="","",(('Emissions Factors'!$B$3/'Gas Vehicles'!E212)*('Gas Vehicles'!D212*'Gas Vehicles'!B212))/10^6)</f>
        <v/>
      </c>
    </row>
    <row r="213" spans="1:6" x14ac:dyDescent="0.3">
      <c r="A213" t="str">
        <f>'Emission Assumption Summary'!A213</f>
        <v/>
      </c>
      <c r="B213" s="10" t="str">
        <f>IF(A213="","",'Summary Sheet'!E213)</f>
        <v/>
      </c>
      <c r="C213" s="6" t="str">
        <f t="shared" si="3"/>
        <v/>
      </c>
      <c r="D213" s="12" t="str">
        <f>IF(A213="","",D212+(D212*Assumptions!$B$17))</f>
        <v/>
      </c>
      <c r="E213" s="8" t="str">
        <f>IF(A213="","",E212+(E212*Assumptions!$B$11))</f>
        <v/>
      </c>
      <c r="F213" s="12" t="str">
        <f>IF(A213="","",(('Emissions Factors'!$B$3/'Gas Vehicles'!E213)*('Gas Vehicles'!D213*'Gas Vehicles'!B213))/10^6)</f>
        <v/>
      </c>
    </row>
    <row r="214" spans="1:6" x14ac:dyDescent="0.3">
      <c r="A214" t="str">
        <f>'Emission Assumption Summary'!A214</f>
        <v/>
      </c>
      <c r="B214" s="10" t="str">
        <f>IF(A214="","",'Summary Sheet'!E214)</f>
        <v/>
      </c>
      <c r="C214" s="6" t="str">
        <f t="shared" si="3"/>
        <v/>
      </c>
      <c r="D214" s="12" t="str">
        <f>IF(A214="","",D213+(D213*Assumptions!$B$17))</f>
        <v/>
      </c>
      <c r="E214" s="8" t="str">
        <f>IF(A214="","",E213+(E213*Assumptions!$B$11))</f>
        <v/>
      </c>
      <c r="F214" s="12" t="str">
        <f>IF(A214="","",(('Emissions Factors'!$B$3/'Gas Vehicles'!E214)*('Gas Vehicles'!D214*'Gas Vehicles'!B214))/10^6)</f>
        <v/>
      </c>
    </row>
    <row r="215" spans="1:6" x14ac:dyDescent="0.3">
      <c r="A215" t="str">
        <f>'Emission Assumption Summary'!A215</f>
        <v/>
      </c>
      <c r="B215" s="10" t="str">
        <f>IF(A215="","",'Summary Sheet'!E215)</f>
        <v/>
      </c>
      <c r="C215" s="6" t="str">
        <f t="shared" si="3"/>
        <v/>
      </c>
      <c r="D215" s="12" t="str">
        <f>IF(A215="","",D214+(D214*Assumptions!$B$17))</f>
        <v/>
      </c>
      <c r="E215" s="8" t="str">
        <f>IF(A215="","",E214+(E214*Assumptions!$B$11))</f>
        <v/>
      </c>
      <c r="F215" s="12" t="str">
        <f>IF(A215="","",(('Emissions Factors'!$B$3/'Gas Vehicles'!E215)*('Gas Vehicles'!D215*'Gas Vehicles'!B215))/10^6)</f>
        <v/>
      </c>
    </row>
    <row r="216" spans="1:6" x14ac:dyDescent="0.3">
      <c r="A216" t="str">
        <f>'Emission Assumption Summary'!A216</f>
        <v/>
      </c>
      <c r="B216" s="10" t="str">
        <f>IF(A216="","",'Summary Sheet'!E216)</f>
        <v/>
      </c>
      <c r="C216" s="6" t="str">
        <f t="shared" si="3"/>
        <v/>
      </c>
      <c r="D216" s="12" t="str">
        <f>IF(A216="","",D215+(D215*Assumptions!$B$17))</f>
        <v/>
      </c>
      <c r="E216" s="8" t="str">
        <f>IF(A216="","",E215+(E215*Assumptions!$B$11))</f>
        <v/>
      </c>
      <c r="F216" s="12" t="str">
        <f>IF(A216="","",(('Emissions Factors'!$B$3/'Gas Vehicles'!E216)*('Gas Vehicles'!D216*'Gas Vehicles'!B216))/10^6)</f>
        <v/>
      </c>
    </row>
    <row r="217" spans="1:6" x14ac:dyDescent="0.3">
      <c r="A217" t="str">
        <f>'Emission Assumption Summary'!A217</f>
        <v/>
      </c>
      <c r="B217" s="10" t="str">
        <f>IF(A217="","",'Summary Sheet'!E217)</f>
        <v/>
      </c>
      <c r="C217" s="6" t="str">
        <f t="shared" si="3"/>
        <v/>
      </c>
      <c r="D217" s="12" t="str">
        <f>IF(A217="","",D216+(D216*Assumptions!$B$17))</f>
        <v/>
      </c>
      <c r="E217" s="8" t="str">
        <f>IF(A217="","",E216+(E216*Assumptions!$B$11))</f>
        <v/>
      </c>
      <c r="F217" s="12" t="str">
        <f>IF(A217="","",(('Emissions Factors'!$B$3/'Gas Vehicles'!E217)*('Gas Vehicles'!D217*'Gas Vehicles'!B217))/10^6)</f>
        <v/>
      </c>
    </row>
    <row r="218" spans="1:6" x14ac:dyDescent="0.3">
      <c r="A218" t="str">
        <f>'Emission Assumption Summary'!A218</f>
        <v/>
      </c>
      <c r="B218" s="10" t="str">
        <f>IF(A218="","",'Summary Sheet'!E218)</f>
        <v/>
      </c>
      <c r="C218" s="6" t="str">
        <f t="shared" si="3"/>
        <v/>
      </c>
      <c r="D218" s="12" t="str">
        <f>IF(A218="","",D217+(D217*Assumptions!$B$17))</f>
        <v/>
      </c>
      <c r="E218" s="8" t="str">
        <f>IF(A218="","",E217+(E217*Assumptions!$B$11))</f>
        <v/>
      </c>
      <c r="F218" s="12" t="str">
        <f>IF(A218="","",(('Emissions Factors'!$B$3/'Gas Vehicles'!E218)*('Gas Vehicles'!D218*'Gas Vehicles'!B218))/10^6)</f>
        <v/>
      </c>
    </row>
    <row r="219" spans="1:6" x14ac:dyDescent="0.3">
      <c r="A219" t="str">
        <f>'Emission Assumption Summary'!A219</f>
        <v/>
      </c>
      <c r="B219" s="10" t="str">
        <f>IF(A219="","",'Summary Sheet'!E219)</f>
        <v/>
      </c>
      <c r="C219" s="6" t="str">
        <f t="shared" si="3"/>
        <v/>
      </c>
      <c r="D219" s="12" t="str">
        <f>IF(A219="","",D218+(D218*Assumptions!$B$17))</f>
        <v/>
      </c>
      <c r="E219" s="8" t="str">
        <f>IF(A219="","",E218+(E218*Assumptions!$B$11))</f>
        <v/>
      </c>
      <c r="F219" s="12" t="str">
        <f>IF(A219="","",(('Emissions Factors'!$B$3/'Gas Vehicles'!E219)*('Gas Vehicles'!D219*'Gas Vehicles'!B219))/10^6)</f>
        <v/>
      </c>
    </row>
    <row r="220" spans="1:6" x14ac:dyDescent="0.3">
      <c r="A220" t="str">
        <f>'Emission Assumption Summary'!A220</f>
        <v/>
      </c>
      <c r="B220" s="10" t="str">
        <f>IF(A220="","",'Summary Sheet'!E220)</f>
        <v/>
      </c>
      <c r="C220" s="6" t="str">
        <f t="shared" si="3"/>
        <v/>
      </c>
      <c r="D220" s="12" t="str">
        <f>IF(A220="","",D219+(D219*Assumptions!$B$17))</f>
        <v/>
      </c>
      <c r="E220" s="8" t="str">
        <f>IF(A220="","",E219+(E219*Assumptions!$B$11))</f>
        <v/>
      </c>
      <c r="F220" s="12" t="str">
        <f>IF(A220="","",(('Emissions Factors'!$B$3/'Gas Vehicles'!E220)*('Gas Vehicles'!D220*'Gas Vehicles'!B220))/10^6)</f>
        <v/>
      </c>
    </row>
    <row r="221" spans="1:6" x14ac:dyDescent="0.3">
      <c r="A221" t="str">
        <f>'Emission Assumption Summary'!A221</f>
        <v/>
      </c>
      <c r="B221" s="10" t="str">
        <f>IF(A221="","",'Summary Sheet'!E221)</f>
        <v/>
      </c>
      <c r="C221" s="6" t="str">
        <f t="shared" si="3"/>
        <v/>
      </c>
      <c r="D221" s="12" t="str">
        <f>IF(A221="","",D220+(D220*Assumptions!$B$17))</f>
        <v/>
      </c>
      <c r="E221" s="8" t="str">
        <f>IF(A221="","",E220+(E220*Assumptions!$B$11))</f>
        <v/>
      </c>
      <c r="F221" s="12" t="str">
        <f>IF(A221="","",(('Emissions Factors'!$B$3/'Gas Vehicles'!E221)*('Gas Vehicles'!D221*'Gas Vehicles'!B221))/10^6)</f>
        <v/>
      </c>
    </row>
    <row r="222" spans="1:6" x14ac:dyDescent="0.3">
      <c r="A222" t="str">
        <f>'Emission Assumption Summary'!A222</f>
        <v/>
      </c>
      <c r="B222" s="10" t="str">
        <f>IF(A222="","",'Summary Sheet'!E222)</f>
        <v/>
      </c>
      <c r="C222" s="6" t="str">
        <f t="shared" si="3"/>
        <v/>
      </c>
      <c r="D222" s="12" t="str">
        <f>IF(A222="","",D221+(D221*Assumptions!$B$17))</f>
        <v/>
      </c>
      <c r="E222" s="8" t="str">
        <f>IF(A222="","",E221+(E221*Assumptions!$B$11))</f>
        <v/>
      </c>
      <c r="F222" s="12" t="str">
        <f>IF(A222="","",(('Emissions Factors'!$B$3/'Gas Vehicles'!E222)*('Gas Vehicles'!D222*'Gas Vehicles'!B222))/10^6)</f>
        <v/>
      </c>
    </row>
    <row r="223" spans="1:6" x14ac:dyDescent="0.3">
      <c r="A223" t="str">
        <f>'Emission Assumption Summary'!A223</f>
        <v/>
      </c>
      <c r="B223" s="10" t="str">
        <f>IF(A223="","",'Summary Sheet'!E223)</f>
        <v/>
      </c>
      <c r="C223" s="6" t="str">
        <f t="shared" si="3"/>
        <v/>
      </c>
      <c r="D223" s="12" t="str">
        <f>IF(A223="","",D222+(D222*Assumptions!$B$17))</f>
        <v/>
      </c>
      <c r="E223" s="8" t="str">
        <f>IF(A223="","",E222+(E222*Assumptions!$B$11))</f>
        <v/>
      </c>
      <c r="F223" s="12" t="str">
        <f>IF(A223="","",(('Emissions Factors'!$B$3/'Gas Vehicles'!E223)*('Gas Vehicles'!D223*'Gas Vehicles'!B223))/10^6)</f>
        <v/>
      </c>
    </row>
    <row r="224" spans="1:6" x14ac:dyDescent="0.3">
      <c r="A224" t="str">
        <f>'Emission Assumption Summary'!A224</f>
        <v/>
      </c>
      <c r="B224" s="10" t="str">
        <f>IF(A224="","",'Summary Sheet'!E224)</f>
        <v/>
      </c>
      <c r="C224" s="6" t="str">
        <f t="shared" si="3"/>
        <v/>
      </c>
      <c r="D224" s="12" t="str">
        <f>IF(A224="","",D223+(D223*Assumptions!$B$17))</f>
        <v/>
      </c>
      <c r="E224" s="8" t="str">
        <f>IF(A224="","",E223+(E223*Assumptions!$B$11))</f>
        <v/>
      </c>
      <c r="F224" s="12" t="str">
        <f>IF(A224="","",(('Emissions Factors'!$B$3/'Gas Vehicles'!E224)*('Gas Vehicles'!D224*'Gas Vehicles'!B224))/10^6)</f>
        <v/>
      </c>
    </row>
    <row r="225" spans="1:6" x14ac:dyDescent="0.3">
      <c r="A225" t="str">
        <f>'Emission Assumption Summary'!A225</f>
        <v/>
      </c>
      <c r="B225" s="10" t="str">
        <f>IF(A225="","",'Summary Sheet'!E225)</f>
        <v/>
      </c>
      <c r="C225" s="6" t="str">
        <f t="shared" si="3"/>
        <v/>
      </c>
      <c r="D225" s="12" t="str">
        <f>IF(A225="","",D224+(D224*Assumptions!$B$17))</f>
        <v/>
      </c>
      <c r="E225" s="8" t="str">
        <f>IF(A225="","",E224+(E224*Assumptions!$B$11))</f>
        <v/>
      </c>
      <c r="F225" s="12" t="str">
        <f>IF(A225="","",(('Emissions Factors'!$B$3/'Gas Vehicles'!E225)*('Gas Vehicles'!D225*'Gas Vehicles'!B225))/10^6)</f>
        <v/>
      </c>
    </row>
    <row r="226" spans="1:6" x14ac:dyDescent="0.3">
      <c r="A226" t="str">
        <f>'Emission Assumption Summary'!A226</f>
        <v/>
      </c>
      <c r="C226" s="6" t="str">
        <f t="shared" si="3"/>
        <v/>
      </c>
      <c r="D226" s="12" t="str">
        <f>IF(A226="","",D225+(D225*Assumptions!$B$17))</f>
        <v/>
      </c>
      <c r="E226" s="8" t="str">
        <f>IF(A226="","",E225+(E225*Assumptions!$B$11))</f>
        <v/>
      </c>
      <c r="F226" s="12" t="str">
        <f>IF(A226="","",(('Emissions Factors'!$B$3/'Gas Vehicles'!E226)*('Gas Vehicles'!D226*'Gas Vehicles'!B226))/10^6)</f>
        <v/>
      </c>
    </row>
    <row r="227" spans="1:6" x14ac:dyDescent="0.3">
      <c r="A227" t="str">
        <f>'Emission Assumption Summary'!A227</f>
        <v/>
      </c>
      <c r="D227" s="12" t="str">
        <f>IF(A227="","",D226+(D226*Assumptions!$B$17))</f>
        <v/>
      </c>
      <c r="E227" s="8" t="str">
        <f>IF(A227="","",E226+(E226*Assumptions!$B$11))</f>
        <v/>
      </c>
      <c r="F227" s="12" t="str">
        <f>IF(A227="","",(('Emissions Factors'!$B$3/'Gas Vehicles'!E227)*('Gas Vehicles'!D227*'Gas Vehicles'!B227))/10^6)</f>
        <v/>
      </c>
    </row>
    <row r="228" spans="1:6" x14ac:dyDescent="0.3">
      <c r="A228" t="str">
        <f>'Emission Assumption Summary'!A228</f>
        <v/>
      </c>
      <c r="D228" s="12" t="str">
        <f>IF(A228="","",D227+(D227*Assumptions!$B$17))</f>
        <v/>
      </c>
      <c r="E228" s="8" t="str">
        <f>IF(A228="","",E227+(E227*Assumptions!$B$11))</f>
        <v/>
      </c>
      <c r="F228" s="12" t="str">
        <f>IF(A228="","",(('Emissions Factors'!$B$3/'Gas Vehicles'!E228)*('Gas Vehicles'!D228*'Gas Vehicles'!B228))/10^6)</f>
        <v/>
      </c>
    </row>
    <row r="229" spans="1:6" x14ac:dyDescent="0.3">
      <c r="A229" t="str">
        <f>'Emission Assumption Summary'!A229</f>
        <v/>
      </c>
      <c r="D229" s="12" t="str">
        <f>IF(A229="","",D228+(D228*Assumptions!$B$17))</f>
        <v/>
      </c>
      <c r="E229" s="8" t="str">
        <f>IF(A229="","",E228+(E228*Assumptions!$B$11))</f>
        <v/>
      </c>
      <c r="F229" s="12" t="str">
        <f>IF(A229="","",(('Emissions Factors'!$B$3/'Gas Vehicles'!E229)*('Gas Vehicles'!D229*'Gas Vehicles'!B229))/10^6)</f>
        <v/>
      </c>
    </row>
    <row r="230" spans="1:6" x14ac:dyDescent="0.3">
      <c r="A230" t="str">
        <f>'Emission Assumption Summary'!A230</f>
        <v/>
      </c>
      <c r="D230" s="12" t="str">
        <f>IF(A230="","",D229+(D229*Assumptions!$B$17))</f>
        <v/>
      </c>
      <c r="E230" s="8" t="str">
        <f>IF(A230="","",E229+(E229*Assumptions!$B$11))</f>
        <v/>
      </c>
    </row>
    <row r="231" spans="1:6" x14ac:dyDescent="0.3">
      <c r="A231" t="str">
        <f>'Emission Assumption Summary'!A231</f>
        <v/>
      </c>
      <c r="E231" s="8" t="str">
        <f>IF(A231="","",E230+(E230*Assumptions!$B$11))</f>
        <v/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2"/>
  <sheetViews>
    <sheetView topLeftCell="D1" workbookViewId="0">
      <selection activeCell="E2" sqref="E2"/>
    </sheetView>
  </sheetViews>
  <sheetFormatPr defaultRowHeight="14.4" x14ac:dyDescent="0.3"/>
  <cols>
    <col min="2" max="3" width="23.44140625" customWidth="1"/>
    <col min="4" max="4" width="18.109375" customWidth="1"/>
    <col min="5" max="5" width="18.6640625" customWidth="1"/>
    <col min="6" max="6" width="19" bestFit="1" customWidth="1"/>
  </cols>
  <sheetData>
    <row r="1" spans="1:6" x14ac:dyDescent="0.3">
      <c r="A1" t="s">
        <v>0</v>
      </c>
      <c r="B1" t="s">
        <v>43</v>
      </c>
      <c r="C1" t="s">
        <v>11</v>
      </c>
      <c r="D1" t="s">
        <v>12</v>
      </c>
      <c r="E1" t="s">
        <v>13</v>
      </c>
      <c r="F1" t="s">
        <v>14</v>
      </c>
    </row>
    <row r="2" spans="1:6" x14ac:dyDescent="0.3">
      <c r="A2">
        <f>'Emission Assumption Summary'!A2</f>
        <v>2012</v>
      </c>
      <c r="B2" s="11">
        <f>IF(A2="","",'Summary Sheet'!G2)</f>
        <v>81985.694399999993</v>
      </c>
      <c r="C2" s="11" t="s">
        <v>9</v>
      </c>
      <c r="D2" s="12">
        <v>13236.277345962999</v>
      </c>
      <c r="E2" s="8">
        <v>27.7</v>
      </c>
      <c r="F2" s="12">
        <f>IF(A2="","",(('Emissions Factors'!$B$4/'Diesel Vehicles'!E2)*(D2*B2))/10^6)</f>
        <v>399990.71576131426</v>
      </c>
    </row>
    <row r="3" spans="1:6" x14ac:dyDescent="0.3">
      <c r="A3">
        <f>'Emission Assumption Summary'!A3</f>
        <v>2013</v>
      </c>
      <c r="B3" s="11">
        <f>IF(A3="","",'Summary Sheet'!G3)</f>
        <v>81985.694399999993</v>
      </c>
      <c r="C3" s="6">
        <f>IF(A3="","",(B3-B2)/B3)</f>
        <v>0</v>
      </c>
      <c r="D3" s="12">
        <f>IF(A3="","",D2+(D2*Assumptions!$B$17))</f>
        <v>13137.005265868276</v>
      </c>
      <c r="E3" s="8">
        <f>IF(A3="","",E2+(E2*Assumptions!$B$11))</f>
        <v>27.7</v>
      </c>
      <c r="F3" s="12">
        <f>IF(A3="","",(('Emissions Factors'!$B$4/'Diesel Vehicles'!E3)*(D3*B3))/10^6)</f>
        <v>396990.78539310442</v>
      </c>
    </row>
    <row r="4" spans="1:6" x14ac:dyDescent="0.3">
      <c r="A4">
        <f>'Emission Assumption Summary'!A4</f>
        <v>2014</v>
      </c>
      <c r="B4" s="11">
        <f>IF(A4="","",'Summary Sheet'!G4)</f>
        <v>81985.694399999993</v>
      </c>
      <c r="C4" s="6">
        <f t="shared" ref="C4:C67" si="0">IF(A4="","",(B4-B3)/B4)</f>
        <v>0</v>
      </c>
      <c r="D4" s="12">
        <f>IF(A4="","",D3+(D3*Assumptions!$B$17))</f>
        <v>13038.477726374264</v>
      </c>
      <c r="E4" s="8">
        <f>IF(A4="","",E3+(E3*Assumptions!$B$11))</f>
        <v>27.7</v>
      </c>
      <c r="F4" s="12">
        <f>IF(A4="","",(('Emissions Factors'!$B$4/'Diesel Vehicles'!E4)*(D4*B4))/10^6)</f>
        <v>394013.35450265615</v>
      </c>
    </row>
    <row r="5" spans="1:6" x14ac:dyDescent="0.3">
      <c r="A5">
        <f>'Emission Assumption Summary'!A5</f>
        <v>2015</v>
      </c>
      <c r="B5" s="11">
        <f>IF(A5="","",'Summary Sheet'!G5)</f>
        <v>81985.694399999993</v>
      </c>
      <c r="C5" s="6">
        <f t="shared" si="0"/>
        <v>0</v>
      </c>
      <c r="D5" s="12">
        <f>IF(A5="","",D4+(D4*Assumptions!$B$17))</f>
        <v>12940.689143426456</v>
      </c>
      <c r="E5" s="8">
        <f>IF(A5="","",E4+(E4*Assumptions!$B$11))</f>
        <v>27.7</v>
      </c>
      <c r="F5" s="12">
        <f>IF(A5="","",(('Emissions Factors'!$B$4/'Diesel Vehicles'!E5)*(D5*B5))/10^6)</f>
        <v>391058.25434388616</v>
      </c>
    </row>
    <row r="6" spans="1:6" x14ac:dyDescent="0.3">
      <c r="A6">
        <f>'Emission Assumption Summary'!A6</f>
        <v>2016</v>
      </c>
      <c r="B6" s="11">
        <f>IF(A6="","",'Summary Sheet'!G6)</f>
        <v>81985.694399999993</v>
      </c>
      <c r="C6" s="6">
        <f t="shared" si="0"/>
        <v>0</v>
      </c>
      <c r="D6" s="12">
        <f>IF(A6="","",D5+(D5*Assumptions!$B$17))</f>
        <v>12843.633974850758</v>
      </c>
      <c r="E6" s="8">
        <f>IF(A6="","",E5+(E5*Assumptions!$B$11))</f>
        <v>27.7</v>
      </c>
      <c r="F6" s="12">
        <f>IF(A6="","",(('Emissions Factors'!$B$4/'Diesel Vehicles'!E6)*(D6*B6))/10^6)</f>
        <v>388125.31743630703</v>
      </c>
    </row>
    <row r="7" spans="1:6" x14ac:dyDescent="0.3">
      <c r="A7">
        <f>'Emission Assumption Summary'!A7</f>
        <v>2017</v>
      </c>
      <c r="B7" s="11">
        <f>IF(A7="","",'Summary Sheet'!G7)</f>
        <v>81985.694399999993</v>
      </c>
      <c r="C7" s="6">
        <f t="shared" si="0"/>
        <v>0</v>
      </c>
      <c r="D7" s="12">
        <f>IF(A7="","",D6+(D6*Assumptions!$B$17))</f>
        <v>12747.306720039378</v>
      </c>
      <c r="E7" s="8">
        <f>IF(A7="","",E6+(E6*Assumptions!$B$11))</f>
        <v>27.7</v>
      </c>
      <c r="F7" s="12">
        <f>IF(A7="","",(('Emissions Factors'!$B$4/'Diesel Vehicles'!E7)*(D7*B7))/10^6)</f>
        <v>385214.37755553471</v>
      </c>
    </row>
    <row r="8" spans="1:6" x14ac:dyDescent="0.3">
      <c r="A8">
        <f>'Emission Assumption Summary'!A8</f>
        <v>2018</v>
      </c>
      <c r="B8" s="11">
        <f>IF(A8="","",'Summary Sheet'!G8)</f>
        <v>81985.694399999993</v>
      </c>
      <c r="C8" s="6">
        <f t="shared" si="0"/>
        <v>0</v>
      </c>
      <c r="D8" s="12">
        <f>IF(A8="","",D7+(D7*Assumptions!$B$17))</f>
        <v>12651.701919639083</v>
      </c>
      <c r="E8" s="8">
        <f>IF(A8="","",E7+(E7*Assumptions!$B$11))</f>
        <v>27.7</v>
      </c>
      <c r="F8" s="12">
        <f>IF(A8="","",(('Emissions Factors'!$B$4/'Diesel Vehicles'!E8)*(D8*B8))/10^6)</f>
        <v>382325.26972386823</v>
      </c>
    </row>
    <row r="9" spans="1:6" x14ac:dyDescent="0.3">
      <c r="A9">
        <f>'Emission Assumption Summary'!A9</f>
        <v>2019</v>
      </c>
      <c r="B9" s="11">
        <f>IF(A9="","",'Summary Sheet'!G9)</f>
        <v>81985.694399999993</v>
      </c>
      <c r="C9" s="6">
        <f t="shared" si="0"/>
        <v>0</v>
      </c>
      <c r="D9" s="12">
        <f>IF(A9="","",D8+(D8*Assumptions!$B$17))</f>
        <v>12556.814155241789</v>
      </c>
      <c r="E9" s="8">
        <f>IF(A9="","",E8+(E8*Assumptions!$B$11))</f>
        <v>27.7</v>
      </c>
      <c r="F9" s="12">
        <f>IF(A9="","",(('Emissions Factors'!$B$4/'Diesel Vehicles'!E9)*(D9*B9))/10^6)</f>
        <v>379457.83020093921</v>
      </c>
    </row>
    <row r="10" spans="1:6" x14ac:dyDescent="0.3">
      <c r="A10">
        <f>'Emission Assumption Summary'!A10</f>
        <v>2020</v>
      </c>
      <c r="B10" s="11">
        <f>IF(A10="","",'Summary Sheet'!G10)</f>
        <v>81985.694399999993</v>
      </c>
      <c r="C10" s="6">
        <f t="shared" si="0"/>
        <v>0</v>
      </c>
      <c r="D10" s="12">
        <f>IF(A10="","",D9+(D9*Assumptions!$B$17))</f>
        <v>12462.638049077475</v>
      </c>
      <c r="E10" s="8">
        <f>IF(A10="","",E9+(E9*Assumptions!$B$11))</f>
        <v>27.7</v>
      </c>
      <c r="F10" s="12">
        <f>IF(A10="","",(('Emissions Factors'!$B$4/'Diesel Vehicles'!E10)*(D10*B10))/10^6)</f>
        <v>376611.89647443214</v>
      </c>
    </row>
    <row r="11" spans="1:6" x14ac:dyDescent="0.3">
      <c r="A11">
        <f>'Emission Assumption Summary'!A11</f>
        <v>2021</v>
      </c>
      <c r="B11" s="11">
        <f>IF(A11="","",'Summary Sheet'!G11)</f>
        <v>81985.694399999993</v>
      </c>
      <c r="C11" s="6">
        <f t="shared" si="0"/>
        <v>0</v>
      </c>
      <c r="D11" s="12">
        <f>IF(A11="","",D10+(D10*Assumptions!$B$17))</f>
        <v>12369.168263709395</v>
      </c>
      <c r="E11" s="8">
        <f>IF(A11="","",E10+(E10*Assumptions!$B$11))</f>
        <v>27.7</v>
      </c>
      <c r="F11" s="12">
        <f>IF(A11="","",(('Emissions Factors'!$B$4/'Diesel Vehicles'!E11)*(D11*B11))/10^6)</f>
        <v>373787.30725087388</v>
      </c>
    </row>
    <row r="12" spans="1:6" x14ac:dyDescent="0.3">
      <c r="A12">
        <f>'Emission Assumption Summary'!A12</f>
        <v>2022</v>
      </c>
      <c r="B12" s="11">
        <f>IF(A12="","",'Summary Sheet'!G12)</f>
        <v>81985.694399999993</v>
      </c>
      <c r="C12" s="6">
        <f t="shared" si="0"/>
        <v>0</v>
      </c>
      <c r="D12" s="12">
        <f>IF(A12="","",D11+(D11*Assumptions!$B$17))</f>
        <v>12276.399501731574</v>
      </c>
      <c r="E12" s="8">
        <f>IF(A12="","",E11+(E11*Assumptions!$B$11))</f>
        <v>27.7</v>
      </c>
      <c r="F12" s="12">
        <f>IF(A12="","",(('Emissions Factors'!$B$4/'Diesel Vehicles'!E12)*(D12*B12))/10^6)</f>
        <v>370983.90244649234</v>
      </c>
    </row>
    <row r="13" spans="1:6" x14ac:dyDescent="0.3">
      <c r="A13">
        <f>'Emission Assumption Summary'!A13</f>
        <v>2023</v>
      </c>
      <c r="B13" s="11">
        <f>IF(A13="","",'Summary Sheet'!G13)</f>
        <v>81985.694399999993</v>
      </c>
      <c r="C13" s="6">
        <f t="shared" si="0"/>
        <v>0</v>
      </c>
      <c r="D13" s="12">
        <f>IF(A13="","",D12+(D12*Assumptions!$B$17))</f>
        <v>12184.326505468587</v>
      </c>
      <c r="E13" s="8">
        <f>IF(A13="","",E12+(E12*Assumptions!$B$11))</f>
        <v>27.7</v>
      </c>
      <c r="F13" s="12">
        <f>IF(A13="","",(('Emissions Factors'!$B$4/'Diesel Vehicles'!E13)*(D13*B13))/10^6)</f>
        <v>368201.52317814366</v>
      </c>
    </row>
    <row r="14" spans="1:6" x14ac:dyDescent="0.3">
      <c r="A14">
        <f>'Emission Assumption Summary'!A14</f>
        <v>2024</v>
      </c>
      <c r="B14" s="11">
        <f>IF(A14="","",'Summary Sheet'!G14)</f>
        <v>81985.694399999993</v>
      </c>
      <c r="C14" s="6">
        <f t="shared" si="0"/>
        <v>0</v>
      </c>
      <c r="D14" s="12">
        <f>IF(A14="","",D13+(D13*Assumptions!$B$17))</f>
        <v>12092.944056677572</v>
      </c>
      <c r="E14" s="8">
        <f>IF(A14="","",E13+(E13*Assumptions!$B$11))</f>
        <v>27.7</v>
      </c>
      <c r="F14" s="12">
        <f>IF(A14="","",(('Emissions Factors'!$B$4/'Diesel Vehicles'!E14)*(D14*B14))/10^6)</f>
        <v>365440.01175430755</v>
      </c>
    </row>
    <row r="15" spans="1:6" x14ac:dyDescent="0.3">
      <c r="A15">
        <f>'Emission Assumption Summary'!A15</f>
        <v>2025</v>
      </c>
      <c r="B15" s="11">
        <f>IF(A15="","",'Summary Sheet'!G15)</f>
        <v>81985.694399999993</v>
      </c>
      <c r="C15" s="6">
        <f t="shared" si="0"/>
        <v>0</v>
      </c>
      <c r="D15" s="12">
        <f>IF(A15="","",D14+(D14*Assumptions!$B$17))</f>
        <v>12002.246976252491</v>
      </c>
      <c r="E15" s="8">
        <f>IF(A15="","",E14+(E14*Assumptions!$B$11))</f>
        <v>27.7</v>
      </c>
      <c r="F15" s="12">
        <f>IF(A15="","",(('Emissions Factors'!$B$4/'Diesel Vehicles'!E15)*(D15*B15))/10^6)</f>
        <v>362699.21166615025</v>
      </c>
    </row>
    <row r="16" spans="1:6" x14ac:dyDescent="0.3">
      <c r="A16">
        <f>'Emission Assumption Summary'!A16</f>
        <v>2026</v>
      </c>
      <c r="B16" s="11">
        <f>IF(A16="","",'Summary Sheet'!G16)</f>
        <v>81985.694399999993</v>
      </c>
      <c r="C16" s="6">
        <f t="shared" si="0"/>
        <v>0</v>
      </c>
      <c r="D16" s="12">
        <f>IF(A16="","",D15+(D15*Assumptions!$B$17))</f>
        <v>11912.230123930596</v>
      </c>
      <c r="E16" s="8">
        <f>IF(A16="","",E15+(E15*Assumptions!$B$11))</f>
        <v>27.7</v>
      </c>
      <c r="F16" s="12">
        <f>IF(A16="","",(('Emissions Factors'!$B$4/'Diesel Vehicles'!E16)*(D16*B16))/10^6)</f>
        <v>359978.96757865412</v>
      </c>
    </row>
    <row r="17" spans="1:6" x14ac:dyDescent="0.3">
      <c r="A17">
        <f>'Emission Assumption Summary'!A17</f>
        <v>2027</v>
      </c>
      <c r="B17" s="11">
        <f>IF(A17="","",'Summary Sheet'!G17)</f>
        <v>81985.694399999993</v>
      </c>
      <c r="C17" s="6">
        <f t="shared" si="0"/>
        <v>0</v>
      </c>
      <c r="D17" s="12">
        <f>IF(A17="","",D16+(D16*Assumptions!$B$17))</f>
        <v>11822.888398001116</v>
      </c>
      <c r="E17" s="8">
        <f>IF(A17="","",E16+(E16*Assumptions!$B$11))</f>
        <v>27.7</v>
      </c>
      <c r="F17" s="12">
        <f>IF(A17="","",(('Emissions Factors'!$B$4/'Diesel Vehicles'!E17)*(D17*B17))/10^6)</f>
        <v>357279.12532181421</v>
      </c>
    </row>
    <row r="18" spans="1:6" x14ac:dyDescent="0.3">
      <c r="A18">
        <f>'Emission Assumption Summary'!A18</f>
        <v>2028</v>
      </c>
      <c r="B18" s="11">
        <f>IF(A18="","",'Summary Sheet'!G18)</f>
        <v>81985.694399999993</v>
      </c>
      <c r="C18" s="6">
        <f t="shared" si="0"/>
        <v>0</v>
      </c>
      <c r="D18" s="12">
        <f>IF(A18="","",D17+(D17*Assumptions!$B$17))</f>
        <v>11734.216735016107</v>
      </c>
      <c r="E18" s="8">
        <f>IF(A18="","",E17+(E17*Assumptions!$B$11))</f>
        <v>27.7</v>
      </c>
      <c r="F18" s="12">
        <f>IF(A18="","",(('Emissions Factors'!$B$4/'Diesel Vehicles'!E18)*(D18*B18))/10^6)</f>
        <v>354599.53188190056</v>
      </c>
    </row>
    <row r="19" spans="1:6" x14ac:dyDescent="0.3">
      <c r="A19">
        <f>'Emission Assumption Summary'!A19</f>
        <v>2029</v>
      </c>
      <c r="B19" s="11">
        <f>IF(A19="","",'Summary Sheet'!G19)</f>
        <v>81985.694399999993</v>
      </c>
      <c r="C19" s="6">
        <f t="shared" si="0"/>
        <v>0</v>
      </c>
      <c r="D19" s="12">
        <f>IF(A19="","",D18+(D18*Assumptions!$B$17))</f>
        <v>11646.210109503487</v>
      </c>
      <c r="E19" s="8">
        <f>IF(A19="","",E18+(E18*Assumptions!$B$11))</f>
        <v>27.7</v>
      </c>
      <c r="F19" s="12">
        <f>IF(A19="","",(('Emissions Factors'!$B$4/'Diesel Vehicles'!E19)*(D19*B19))/10^6)</f>
        <v>351940.03539278632</v>
      </c>
    </row>
    <row r="20" spans="1:6" x14ac:dyDescent="0.3">
      <c r="A20">
        <f>'Emission Assumption Summary'!A20</f>
        <v>2030</v>
      </c>
      <c r="B20" s="11">
        <f>IF(A20="","",'Summary Sheet'!G20)</f>
        <v>81985.694399999993</v>
      </c>
      <c r="C20" s="6">
        <f t="shared" si="0"/>
        <v>0</v>
      </c>
      <c r="D20" s="12">
        <f>IF(A20="","",D19+(D19*Assumptions!$B$17))</f>
        <v>11558.86353368221</v>
      </c>
      <c r="E20" s="8">
        <f>IF(A20="","",E19+(E19*Assumptions!$B$11))</f>
        <v>27.7</v>
      </c>
      <c r="F20" s="12">
        <f>IF(A20="","",(('Emissions Factors'!$B$4/'Diesel Vehicles'!E20)*(D20*B20))/10^6)</f>
        <v>349300.48512734042</v>
      </c>
    </row>
    <row r="21" spans="1:6" x14ac:dyDescent="0.3">
      <c r="A21">
        <f>'Emission Assumption Summary'!A21</f>
        <v>2031</v>
      </c>
      <c r="B21" s="11">
        <f>IF(A21="","",'Summary Sheet'!G21)</f>
        <v>81985.694399999993</v>
      </c>
      <c r="C21" s="6">
        <f t="shared" si="0"/>
        <v>0</v>
      </c>
      <c r="D21" s="12">
        <f>IF(A21="","",D20+(D20*Assumptions!$B$17))</f>
        <v>11472.172057179594</v>
      </c>
      <c r="E21" s="8">
        <f>IF(A21="","",E20+(E20*Assumptions!$B$11))</f>
        <v>27.7</v>
      </c>
      <c r="F21" s="12">
        <f>IF(A21="","",(('Emissions Factors'!$B$4/'Diesel Vehicles'!E21)*(D21*B21))/10^6)</f>
        <v>346680.73148888536</v>
      </c>
    </row>
    <row r="22" spans="1:6" x14ac:dyDescent="0.3">
      <c r="A22">
        <f>'Emission Assumption Summary'!A22</f>
        <v>2032</v>
      </c>
      <c r="B22" s="11">
        <f>IF(A22="","",'Summary Sheet'!G22)</f>
        <v>81985.694399999993</v>
      </c>
      <c r="C22" s="6">
        <f t="shared" si="0"/>
        <v>0</v>
      </c>
      <c r="D22" s="12">
        <f>IF(A22="","",D21+(D21*Assumptions!$B$17))</f>
        <v>11386.130766750746</v>
      </c>
      <c r="E22" s="8">
        <f>IF(A22="","",E21+(E21*Assumptions!$B$11))</f>
        <v>27.7</v>
      </c>
      <c r="F22" s="12">
        <f>IF(A22="","",(('Emissions Factors'!$B$4/'Diesel Vehicles'!E22)*(D22*B22))/10^6)</f>
        <v>344080.62600271869</v>
      </c>
    </row>
    <row r="23" spans="1:6" x14ac:dyDescent="0.3">
      <c r="A23">
        <f>'Emission Assumption Summary'!A23</f>
        <v>2033</v>
      </c>
      <c r="B23" s="11">
        <f>IF(A23="","",'Summary Sheet'!G23)</f>
        <v>81985.694399999993</v>
      </c>
      <c r="C23" s="6">
        <f t="shared" si="0"/>
        <v>0</v>
      </c>
      <c r="D23" s="12">
        <f>IF(A23="","",D22+(D22*Assumptions!$B$17))</f>
        <v>11300.734786000115</v>
      </c>
      <c r="E23" s="8">
        <f>IF(A23="","",E22+(E22*Assumptions!$B$11))</f>
        <v>27.7</v>
      </c>
      <c r="F23" s="12">
        <f>IF(A23="","",(('Emissions Factors'!$B$4/'Diesel Vehicles'!E23)*(D23*B23))/10^6)</f>
        <v>341500.02130769828</v>
      </c>
    </row>
    <row r="24" spans="1:6" x14ac:dyDescent="0.3">
      <c r="A24">
        <f>'Emission Assumption Summary'!A24</f>
        <v>2034</v>
      </c>
      <c r="B24" s="11">
        <f>IF(A24="","",'Summary Sheet'!G24)</f>
        <v>81985.694399999993</v>
      </c>
      <c r="C24" s="6">
        <f t="shared" si="0"/>
        <v>0</v>
      </c>
      <c r="D24" s="12">
        <f>IF(A24="","",D23+(D23*Assumptions!$B$17))</f>
        <v>11215.979275105115</v>
      </c>
      <c r="E24" s="8">
        <f>IF(A24="","",E23+(E23*Assumptions!$B$11))</f>
        <v>27.7</v>
      </c>
      <c r="F24" s="12">
        <f>IF(A24="","",(('Emissions Factors'!$B$4/'Diesel Vehicles'!E24)*(D24*B24))/10^6)</f>
        <v>338938.7711478906</v>
      </c>
    </row>
    <row r="25" spans="1:6" x14ac:dyDescent="0.3">
      <c r="A25">
        <f>'Emission Assumption Summary'!A25</f>
        <v>2035</v>
      </c>
      <c r="B25" s="11">
        <f>IF(A25="","",'Summary Sheet'!G25)</f>
        <v>81985.694399999993</v>
      </c>
      <c r="C25" s="6">
        <f t="shared" si="0"/>
        <v>0</v>
      </c>
      <c r="D25" s="12">
        <f>IF(A25="","",D24+(D24*Assumptions!$B$17))</f>
        <v>11131.859430541826</v>
      </c>
      <c r="E25" s="8">
        <f>IF(A25="","",E24+(E24*Assumptions!$B$11))</f>
        <v>27.7</v>
      </c>
      <c r="F25" s="12">
        <f>IF(A25="","",(('Emissions Factors'!$B$4/'Diesel Vehicles'!E25)*(D25*B25))/10^6)</f>
        <v>336396.73036428145</v>
      </c>
    </row>
    <row r="26" spans="1:6" x14ac:dyDescent="0.3">
      <c r="A26">
        <f>'Emission Assumption Summary'!A26</f>
        <v>2036</v>
      </c>
      <c r="B26" s="11">
        <f>IF(A26="","",'Summary Sheet'!G26)</f>
        <v>81985.694399999993</v>
      </c>
      <c r="C26" s="6">
        <f t="shared" si="0"/>
        <v>0</v>
      </c>
      <c r="D26" s="12">
        <f>IF(A26="","",D25+(D25*Assumptions!$B$17))</f>
        <v>11048.370484812764</v>
      </c>
      <c r="E26" s="8">
        <f>IF(A26="","",E25+(E25*Assumptions!$B$11))</f>
        <v>27.7</v>
      </c>
      <c r="F26" s="12">
        <f>IF(A26="","",(('Emissions Factors'!$B$4/'Diesel Vehicles'!E26)*(D26*B26))/10^6)</f>
        <v>333873.75488654937</v>
      </c>
    </row>
    <row r="27" spans="1:6" x14ac:dyDescent="0.3">
      <c r="A27">
        <f>'Emission Assumption Summary'!A27</f>
        <v>2037</v>
      </c>
      <c r="B27" s="11">
        <f>IF(A27="","",'Summary Sheet'!G27)</f>
        <v>81985.694399999993</v>
      </c>
      <c r="C27" s="6">
        <f t="shared" si="0"/>
        <v>0</v>
      </c>
      <c r="D27" s="12">
        <f>IF(A27="","",D26+(D26*Assumptions!$B$17))</f>
        <v>10965.507706176668</v>
      </c>
      <c r="E27" s="8">
        <f>IF(A27="","",E26+(E26*Assumptions!$B$11))</f>
        <v>27.7</v>
      </c>
      <c r="F27" s="12">
        <f>IF(A27="","",(('Emissions Factors'!$B$4/'Diesel Vehicles'!E27)*(D27*B27))/10^6)</f>
        <v>331369.70172490022</v>
      </c>
    </row>
    <row r="28" spans="1:6" x14ac:dyDescent="0.3">
      <c r="A28">
        <f>'Emission Assumption Summary'!A28</f>
        <v>2038</v>
      </c>
      <c r="B28" s="11">
        <f>IF(A28="","",'Summary Sheet'!G28)</f>
        <v>81985.694399999993</v>
      </c>
      <c r="C28" s="6">
        <f t="shared" si="0"/>
        <v>0</v>
      </c>
      <c r="D28" s="12">
        <f>IF(A28="","",D27+(D27*Assumptions!$B$17))</f>
        <v>10883.266398380343</v>
      </c>
      <c r="E28" s="8">
        <f>IF(A28="","",E27+(E27*Assumptions!$B$11))</f>
        <v>27.7</v>
      </c>
      <c r="F28" s="12">
        <f>IF(A28="","",(('Emissions Factors'!$B$4/'Diesel Vehicles'!E28)*(D28*B28))/10^6)</f>
        <v>328884.42896196345</v>
      </c>
    </row>
    <row r="29" spans="1:6" x14ac:dyDescent="0.3">
      <c r="A29">
        <f>'Emission Assumption Summary'!A29</f>
        <v>2039</v>
      </c>
      <c r="B29" s="11">
        <f>IF(A29="","",'Summary Sheet'!G29)</f>
        <v>81985.694399999993</v>
      </c>
      <c r="C29" s="6">
        <f t="shared" si="0"/>
        <v>0</v>
      </c>
      <c r="D29" s="12">
        <f>IF(A29="","",D28+(D28*Assumptions!$B$17))</f>
        <v>10801.641900392491</v>
      </c>
      <c r="E29" s="8">
        <f>IF(A29="","",E28+(E28*Assumptions!$B$11))</f>
        <v>27.7</v>
      </c>
      <c r="F29" s="12">
        <f>IF(A29="","",(('Emissions Factors'!$B$4/'Diesel Vehicles'!E29)*(D29*B29))/10^6)</f>
        <v>326417.79574474879</v>
      </c>
    </row>
    <row r="30" spans="1:6" x14ac:dyDescent="0.3">
      <c r="A30">
        <f>'Emission Assumption Summary'!A30</f>
        <v>2040</v>
      </c>
      <c r="B30" s="11">
        <f>IF(A30="","",'Summary Sheet'!G30)</f>
        <v>81985.694399999993</v>
      </c>
      <c r="C30" s="6">
        <f t="shared" si="0"/>
        <v>0</v>
      </c>
      <c r="D30" s="12">
        <f>IF(A30="","",D29+(D29*Assumptions!$B$17))</f>
        <v>10720.629586139548</v>
      </c>
      <c r="E30" s="8">
        <f>IF(A30="","",E29+(E29*Assumptions!$B$11))</f>
        <v>27.7</v>
      </c>
      <c r="F30" s="12">
        <f>IF(A30="","",(('Emissions Factors'!$B$4/'Diesel Vehicles'!E30)*(D30*B30))/10^6)</f>
        <v>323969.66227666324</v>
      </c>
    </row>
    <row r="31" spans="1:6" x14ac:dyDescent="0.3">
      <c r="A31">
        <f>'Emission Assumption Summary'!A31</f>
        <v>2041</v>
      </c>
      <c r="B31" s="11">
        <f>IF(A31="","",'Summary Sheet'!G31)</f>
        <v>81985.694399999993</v>
      </c>
      <c r="C31" s="6">
        <f t="shared" si="0"/>
        <v>0</v>
      </c>
      <c r="D31" s="12">
        <f>IF(A31="","",D30+(D30*Assumptions!$B$17))</f>
        <v>10640.224864243502</v>
      </c>
      <c r="E31" s="8">
        <f>IF(A31="","",E30+(E30*Assumptions!$B$11))</f>
        <v>27.7</v>
      </c>
      <c r="F31" s="12">
        <f>IF(A31="","",(('Emissions Factors'!$B$4/'Diesel Vehicles'!E31)*(D31*B31))/10^6)</f>
        <v>321539.8898095882</v>
      </c>
    </row>
    <row r="32" spans="1:6" x14ac:dyDescent="0.3">
      <c r="A32">
        <f>'Emission Assumption Summary'!A32</f>
        <v>2042</v>
      </c>
      <c r="B32" s="11">
        <f>IF(A32="","",'Summary Sheet'!G32)</f>
        <v>81985.694399999993</v>
      </c>
      <c r="C32" s="6">
        <f t="shared" si="0"/>
        <v>0</v>
      </c>
      <c r="D32" s="12">
        <f>IF(A32="","",D31+(D31*Assumptions!$B$17))</f>
        <v>10560.423177761677</v>
      </c>
      <c r="E32" s="8">
        <f>IF(A32="","",E31+(E31*Assumptions!$B$11))</f>
        <v>27.7</v>
      </c>
      <c r="F32" s="12">
        <f>IF(A32="","",(('Emissions Factors'!$B$4/'Diesel Vehicles'!E32)*(D32*B32))/10^6)</f>
        <v>319128.34063601634</v>
      </c>
    </row>
    <row r="33" spans="1:6" x14ac:dyDescent="0.3">
      <c r="A33">
        <f>'Emission Assumption Summary'!A33</f>
        <v>2043</v>
      </c>
      <c r="B33" s="11">
        <f>IF(A33="","",'Summary Sheet'!G33)</f>
        <v>81985.694399999993</v>
      </c>
      <c r="C33" s="6">
        <f t="shared" si="0"/>
        <v>0</v>
      </c>
      <c r="D33" s="12">
        <f>IF(A33="","",D32+(D32*Assumptions!$B$17))</f>
        <v>10481.220003928463</v>
      </c>
      <c r="E33" s="8">
        <f>IF(A33="","",E32+(E32*Assumptions!$B$11))</f>
        <v>27.7</v>
      </c>
      <c r="F33" s="12">
        <f>IF(A33="","",(('Emissions Factors'!$B$4/'Diesel Vehicles'!E33)*(D33*B33))/10^6)</f>
        <v>316734.87808124616</v>
      </c>
    </row>
    <row r="34" spans="1:6" x14ac:dyDescent="0.3">
      <c r="A34">
        <f>'Emission Assumption Summary'!A34</f>
        <v>2044</v>
      </c>
      <c r="B34" s="11">
        <f>IF(A34="","",'Summary Sheet'!G34)</f>
        <v>81985.694399999993</v>
      </c>
      <c r="C34" s="6">
        <f t="shared" si="0"/>
        <v>0</v>
      </c>
      <c r="D34" s="12">
        <f>IF(A34="","",D33+(D33*Assumptions!$B$17))</f>
        <v>10402.610853898999</v>
      </c>
      <c r="E34" s="8">
        <f>IF(A34="","",E33+(E33*Assumptions!$B$11))</f>
        <v>27.7</v>
      </c>
      <c r="F34" s="12">
        <f>IF(A34="","",(('Emissions Factors'!$B$4/'Diesel Vehicles'!E34)*(D34*B34))/10^6)</f>
        <v>314359.36649563682</v>
      </c>
    </row>
    <row r="35" spans="1:6" x14ac:dyDescent="0.3">
      <c r="A35">
        <f>'Emission Assumption Summary'!A35</f>
        <v>2045</v>
      </c>
      <c r="B35" s="11">
        <f>IF(A35="","",'Summary Sheet'!G35)</f>
        <v>81985.694399999993</v>
      </c>
      <c r="C35" s="6">
        <f t="shared" si="0"/>
        <v>0</v>
      </c>
      <c r="D35" s="12">
        <f>IF(A35="","",D34+(D34*Assumptions!$B$17))</f>
        <v>10324.591272494758</v>
      </c>
      <c r="E35" s="8">
        <f>IF(A35="","",E34+(E34*Assumptions!$B$11))</f>
        <v>27.7</v>
      </c>
      <c r="F35" s="12">
        <f>IF(A35="","",(('Emissions Factors'!$B$4/'Diesel Vehicles'!E35)*(D35*B35))/10^6)</f>
        <v>312001.67124691955</v>
      </c>
    </row>
    <row r="36" spans="1:6" x14ac:dyDescent="0.3">
      <c r="A36">
        <f>'Emission Assumption Summary'!A36</f>
        <v>2046</v>
      </c>
      <c r="B36" s="11">
        <f>IF(A36="","",'Summary Sheet'!G36)</f>
        <v>81985.694399999993</v>
      </c>
      <c r="C36" s="6">
        <f t="shared" si="0"/>
        <v>0</v>
      </c>
      <c r="D36" s="12">
        <f>IF(A36="","",D35+(D35*Assumptions!$B$17))</f>
        <v>10247.156837951046</v>
      </c>
      <c r="E36" s="8">
        <f>IF(A36="","",E35+(E35*Assumptions!$B$11))</f>
        <v>27.7</v>
      </c>
      <c r="F36" s="12">
        <f>IF(A36="","",(('Emissions Factors'!$B$4/'Diesel Vehicles'!E36)*(D36*B36))/10^6)</f>
        <v>309661.65871256765</v>
      </c>
    </row>
    <row r="37" spans="1:6" x14ac:dyDescent="0.3">
      <c r="A37">
        <f>'Emission Assumption Summary'!A37</f>
        <v>2047</v>
      </c>
      <c r="B37" s="11">
        <f>IF(A37="","",'Summary Sheet'!G37)</f>
        <v>81985.694399999993</v>
      </c>
      <c r="C37" s="6">
        <f t="shared" si="0"/>
        <v>0</v>
      </c>
      <c r="D37" s="12">
        <f>IF(A37="","",D36+(D36*Assumptions!$B$17))</f>
        <v>10170.303161666414</v>
      </c>
      <c r="E37" s="8">
        <f>IF(A37="","",E36+(E36*Assumptions!$B$11))</f>
        <v>27.7</v>
      </c>
      <c r="F37" s="12">
        <f>IF(A37="","",(('Emissions Factors'!$B$4/'Diesel Vehicles'!E37)*(D37*B37))/10^6)</f>
        <v>307339.19627222337</v>
      </c>
    </row>
    <row r="38" spans="1:6" x14ac:dyDescent="0.3">
      <c r="A38">
        <f>'Emission Assumption Summary'!A38</f>
        <v>2048</v>
      </c>
      <c r="B38" s="11">
        <f>IF(A38="","",'Summary Sheet'!G38)</f>
        <v>81985.694399999993</v>
      </c>
      <c r="C38" s="6">
        <f t="shared" si="0"/>
        <v>0</v>
      </c>
      <c r="D38" s="12">
        <f>IF(A38="","",D37+(D37*Assumptions!$B$17))</f>
        <v>10094.025887953916</v>
      </c>
      <c r="E38" s="8">
        <f>IF(A38="","",E37+(E37*Assumptions!$B$11))</f>
        <v>27.7</v>
      </c>
      <c r="F38" s="12">
        <f>IF(A38="","",(('Emissions Factors'!$B$4/'Diesel Vehicles'!E38)*(D38*B38))/10^6)</f>
        <v>305034.15230018168</v>
      </c>
    </row>
    <row r="39" spans="1:6" x14ac:dyDescent="0.3">
      <c r="A39">
        <f>'Emission Assumption Summary'!A39</f>
        <v>2049</v>
      </c>
      <c r="B39" s="11">
        <f>IF(A39="","",'Summary Sheet'!G39)</f>
        <v>81985.694399999993</v>
      </c>
      <c r="C39" s="6">
        <f t="shared" si="0"/>
        <v>0</v>
      </c>
      <c r="D39" s="12">
        <f>IF(A39="","",D38+(D38*Assumptions!$B$17))</f>
        <v>10018.320693794261</v>
      </c>
      <c r="E39" s="8">
        <f>IF(A39="","",E38+(E38*Assumptions!$B$11))</f>
        <v>27.7</v>
      </c>
      <c r="F39" s="12">
        <f>IF(A39="","",(('Emissions Factors'!$B$4/'Diesel Vehicles'!E39)*(D39*B39))/10^6)</f>
        <v>302746.39615793037</v>
      </c>
    </row>
    <row r="40" spans="1:6" x14ac:dyDescent="0.3">
      <c r="A40">
        <f>'Emission Assumption Summary'!A40</f>
        <v>2050</v>
      </c>
      <c r="B40" s="11">
        <f>IF(A40="","",'Summary Sheet'!G40)</f>
        <v>81985.694399999993</v>
      </c>
      <c r="C40" s="6">
        <f t="shared" si="0"/>
        <v>0</v>
      </c>
      <c r="D40" s="12">
        <f>IF(A40="","",D39+(D39*Assumptions!$B$17))</f>
        <v>9943.1832885908043</v>
      </c>
      <c r="E40" s="8">
        <f>IF(A40="","",E39+(E39*Assumptions!$B$11))</f>
        <v>27.7</v>
      </c>
      <c r="F40" s="12">
        <f>IF(A40="","",(('Emissions Factors'!$B$4/'Diesel Vehicles'!E40)*(D40*B40))/10^6)</f>
        <v>300475.7981867459</v>
      </c>
    </row>
    <row r="41" spans="1:6" x14ac:dyDescent="0.3">
      <c r="A41" t="str">
        <f>'Emission Assumption Summary'!A41</f>
        <v/>
      </c>
      <c r="B41" s="11" t="str">
        <f>IF(A41="","",'Summary Sheet'!G41)</f>
        <v/>
      </c>
      <c r="C41" s="6" t="str">
        <f t="shared" si="0"/>
        <v/>
      </c>
      <c r="D41" s="12" t="str">
        <f>IF(A41="","",D40+(D40*Assumptions!$B$17))</f>
        <v/>
      </c>
      <c r="E41" s="8" t="str">
        <f>IF(A41="","",E40+(E40*Assumptions!$B$11))</f>
        <v/>
      </c>
      <c r="F41" s="12" t="str">
        <f>IF(A41="","",(('Emissions Factors'!$B$4/'Diesel Vehicles'!E41)*(D41*B41))/10^6)</f>
        <v/>
      </c>
    </row>
    <row r="42" spans="1:6" x14ac:dyDescent="0.3">
      <c r="A42" t="str">
        <f>'Emission Assumption Summary'!A42</f>
        <v/>
      </c>
      <c r="B42" s="11" t="str">
        <f>IF(A42="","",'Summary Sheet'!G42)</f>
        <v/>
      </c>
      <c r="C42" s="6" t="str">
        <f t="shared" si="0"/>
        <v/>
      </c>
      <c r="D42" s="12" t="str">
        <f>IF(A42="","",D41+(D41*Assumptions!$B$17))</f>
        <v/>
      </c>
      <c r="E42" s="8" t="str">
        <f>IF(A42="","",E41+(E41*Assumptions!$B$11))</f>
        <v/>
      </c>
      <c r="F42" s="12" t="str">
        <f>IF(A42="","",(('Emissions Factors'!$B$4/'Diesel Vehicles'!E42)*(D42*B42))/10^6)</f>
        <v/>
      </c>
    </row>
    <row r="43" spans="1:6" x14ac:dyDescent="0.3">
      <c r="A43" t="str">
        <f>'Emission Assumption Summary'!A43</f>
        <v/>
      </c>
      <c r="B43" s="11" t="str">
        <f>IF(A43="","",'Summary Sheet'!G43)</f>
        <v/>
      </c>
      <c r="C43" s="6" t="str">
        <f t="shared" si="0"/>
        <v/>
      </c>
      <c r="D43" s="12" t="str">
        <f>IF(A43="","",D42+(D42*Assumptions!$B$17))</f>
        <v/>
      </c>
      <c r="E43" s="8" t="str">
        <f>IF(A43="","",E42+(E42*Assumptions!$B$11))</f>
        <v/>
      </c>
      <c r="F43" s="12" t="str">
        <f>IF(A43="","",(('Emissions Factors'!$B$4/'Diesel Vehicles'!E43)*(D43*B43))/10^6)</f>
        <v/>
      </c>
    </row>
    <row r="44" spans="1:6" x14ac:dyDescent="0.3">
      <c r="A44" t="str">
        <f>'Emission Assumption Summary'!A44</f>
        <v/>
      </c>
      <c r="B44" s="11" t="str">
        <f>IF(A44="","",'Summary Sheet'!G44)</f>
        <v/>
      </c>
      <c r="C44" s="6" t="str">
        <f t="shared" si="0"/>
        <v/>
      </c>
      <c r="D44" s="12" t="str">
        <f>IF(A44="","",D43+(D43*Assumptions!$B$17))</f>
        <v/>
      </c>
      <c r="E44" s="8" t="str">
        <f>IF(A44="","",E43+(E43*Assumptions!$B$11))</f>
        <v/>
      </c>
      <c r="F44" s="12" t="str">
        <f>IF(A44="","",(('Emissions Factors'!$B$4/'Diesel Vehicles'!E44)*(D44*B44))/10^6)</f>
        <v/>
      </c>
    </row>
    <row r="45" spans="1:6" x14ac:dyDescent="0.3">
      <c r="A45" t="str">
        <f>'Emission Assumption Summary'!A45</f>
        <v/>
      </c>
      <c r="B45" s="11" t="str">
        <f>IF(A45="","",'Summary Sheet'!G45)</f>
        <v/>
      </c>
      <c r="C45" s="6" t="str">
        <f t="shared" si="0"/>
        <v/>
      </c>
      <c r="D45" s="12" t="str">
        <f>IF(A45="","",D44+(D44*Assumptions!$B$17))</f>
        <v/>
      </c>
      <c r="E45" s="8" t="str">
        <f>IF(A45="","",E44+(E44*Assumptions!$B$11))</f>
        <v/>
      </c>
      <c r="F45" s="12" t="str">
        <f>IF(A45="","",(('Emissions Factors'!$B$4/'Diesel Vehicles'!E45)*(D45*B45))/10^6)</f>
        <v/>
      </c>
    </row>
    <row r="46" spans="1:6" x14ac:dyDescent="0.3">
      <c r="A46" t="str">
        <f>'Emission Assumption Summary'!A46</f>
        <v/>
      </c>
      <c r="B46" s="11" t="str">
        <f>IF(A46="","",'Summary Sheet'!G46)</f>
        <v/>
      </c>
      <c r="C46" s="6" t="str">
        <f t="shared" si="0"/>
        <v/>
      </c>
      <c r="D46" s="12" t="str">
        <f>IF(A46="","",D45+(D45*Assumptions!$B$17))</f>
        <v/>
      </c>
      <c r="E46" s="8" t="str">
        <f>IF(A46="","",E45+(E45*Assumptions!$B$11))</f>
        <v/>
      </c>
      <c r="F46" s="12" t="str">
        <f>IF(A46="","",(('Emissions Factors'!$B$4/'Diesel Vehicles'!E46)*(D46*B46))/10^6)</f>
        <v/>
      </c>
    </row>
    <row r="47" spans="1:6" x14ac:dyDescent="0.3">
      <c r="A47" t="str">
        <f>'Emission Assumption Summary'!A47</f>
        <v/>
      </c>
      <c r="B47" s="11" t="str">
        <f>IF(A47="","",'Summary Sheet'!G47)</f>
        <v/>
      </c>
      <c r="C47" s="6" t="str">
        <f t="shared" si="0"/>
        <v/>
      </c>
      <c r="D47" s="12" t="str">
        <f>IF(A47="","",D46+(D46*Assumptions!$B$17))</f>
        <v/>
      </c>
      <c r="E47" s="8" t="str">
        <f>IF(A47="","",E46+(E46*Assumptions!$B$11))</f>
        <v/>
      </c>
      <c r="F47" s="12" t="str">
        <f>IF(A47="","",(('Emissions Factors'!$B$4/'Diesel Vehicles'!E47)*(D47*B47))/10^6)</f>
        <v/>
      </c>
    </row>
    <row r="48" spans="1:6" x14ac:dyDescent="0.3">
      <c r="A48" t="str">
        <f>'Emission Assumption Summary'!A48</f>
        <v/>
      </c>
      <c r="B48" s="11" t="str">
        <f>IF(A48="","",'Summary Sheet'!G48)</f>
        <v/>
      </c>
      <c r="C48" s="6" t="str">
        <f t="shared" si="0"/>
        <v/>
      </c>
      <c r="D48" s="12" t="str">
        <f>IF(A48="","",D47+(D47*Assumptions!$B$17))</f>
        <v/>
      </c>
      <c r="E48" s="8" t="str">
        <f>IF(A48="","",E47+(E47*Assumptions!$B$11))</f>
        <v/>
      </c>
      <c r="F48" s="12" t="str">
        <f>IF(A48="","",(('Emissions Factors'!$B$4/'Diesel Vehicles'!E48)*(D48*B48))/10^6)</f>
        <v/>
      </c>
    </row>
    <row r="49" spans="1:6" x14ac:dyDescent="0.3">
      <c r="A49" t="str">
        <f>'Emission Assumption Summary'!A49</f>
        <v/>
      </c>
      <c r="B49" s="11" t="str">
        <f>IF(A49="","",'Summary Sheet'!G49)</f>
        <v/>
      </c>
      <c r="C49" s="6" t="str">
        <f t="shared" si="0"/>
        <v/>
      </c>
      <c r="D49" s="12" t="str">
        <f>IF(A49="","",D48+(D48*Assumptions!$B$17))</f>
        <v/>
      </c>
      <c r="E49" s="8" t="str">
        <f>IF(A49="","",E48+(E48*Assumptions!$B$11))</f>
        <v/>
      </c>
      <c r="F49" s="12" t="str">
        <f>IF(A49="","",(('Emissions Factors'!$B$4/'Diesel Vehicles'!E49)*(D49*B49))/10^6)</f>
        <v/>
      </c>
    </row>
    <row r="50" spans="1:6" x14ac:dyDescent="0.3">
      <c r="A50" t="str">
        <f>'Emission Assumption Summary'!A50</f>
        <v/>
      </c>
      <c r="B50" s="11" t="str">
        <f>IF(A50="","",'Summary Sheet'!G50)</f>
        <v/>
      </c>
      <c r="C50" s="6" t="str">
        <f t="shared" si="0"/>
        <v/>
      </c>
      <c r="D50" s="12" t="str">
        <f>IF(A50="","",D49+(D49*Assumptions!$B$17))</f>
        <v/>
      </c>
      <c r="E50" s="8" t="str">
        <f>IF(A50="","",E49+(E49*Assumptions!$B$11))</f>
        <v/>
      </c>
      <c r="F50" s="12" t="str">
        <f>IF(A50="","",(('Emissions Factors'!$B$4/'Diesel Vehicles'!E50)*(D50*B50))/10^6)</f>
        <v/>
      </c>
    </row>
    <row r="51" spans="1:6" x14ac:dyDescent="0.3">
      <c r="A51" t="str">
        <f>'Emission Assumption Summary'!A51</f>
        <v/>
      </c>
      <c r="B51" s="11" t="str">
        <f>IF(A51="","",'Summary Sheet'!G51)</f>
        <v/>
      </c>
      <c r="C51" s="6" t="str">
        <f t="shared" si="0"/>
        <v/>
      </c>
      <c r="D51" s="12" t="str">
        <f>IF(A51="","",D50+(D50*Assumptions!$B$17))</f>
        <v/>
      </c>
      <c r="E51" s="8" t="str">
        <f>IF(A51="","",E50+(E50*Assumptions!$B$11))</f>
        <v/>
      </c>
      <c r="F51" s="12" t="str">
        <f>IF(A51="","",(('Emissions Factors'!$B$4/'Diesel Vehicles'!E51)*(D51*B51))/10^6)</f>
        <v/>
      </c>
    </row>
    <row r="52" spans="1:6" x14ac:dyDescent="0.3">
      <c r="A52" t="str">
        <f>'Emission Assumption Summary'!A52</f>
        <v/>
      </c>
      <c r="B52" s="11" t="str">
        <f>IF(A52="","",'Summary Sheet'!G52)</f>
        <v/>
      </c>
      <c r="C52" s="6" t="str">
        <f t="shared" si="0"/>
        <v/>
      </c>
      <c r="D52" s="12" t="str">
        <f>IF(A52="","",D51+(D51*Assumptions!$B$17))</f>
        <v/>
      </c>
      <c r="E52" s="8" t="str">
        <f>IF(A52="","",E51+(E51*Assumptions!$B$11))</f>
        <v/>
      </c>
      <c r="F52" s="12" t="str">
        <f>IF(A52="","",(('Emissions Factors'!$B$4/'Diesel Vehicles'!E52)*(D52*B52))/10^6)</f>
        <v/>
      </c>
    </row>
    <row r="53" spans="1:6" x14ac:dyDescent="0.3">
      <c r="A53" t="str">
        <f>'Emission Assumption Summary'!A53</f>
        <v/>
      </c>
      <c r="B53" s="11" t="str">
        <f>IF(A53="","",'Summary Sheet'!G53)</f>
        <v/>
      </c>
      <c r="C53" s="6" t="str">
        <f t="shared" si="0"/>
        <v/>
      </c>
      <c r="D53" s="12" t="str">
        <f>IF(A53="","",D52+(D52*Assumptions!$B$17))</f>
        <v/>
      </c>
      <c r="E53" s="8" t="str">
        <f>IF(A53="","",E52+(E52*Assumptions!$B$11))</f>
        <v/>
      </c>
      <c r="F53" s="12" t="str">
        <f>IF(A53="","",(('Emissions Factors'!$B$4/'Diesel Vehicles'!E53)*(D53*B53))/10^6)</f>
        <v/>
      </c>
    </row>
    <row r="54" spans="1:6" x14ac:dyDescent="0.3">
      <c r="A54" t="str">
        <f>'Emission Assumption Summary'!A54</f>
        <v/>
      </c>
      <c r="B54" s="11" t="str">
        <f>IF(A54="","",'Summary Sheet'!G54)</f>
        <v/>
      </c>
      <c r="C54" s="6" t="str">
        <f t="shared" si="0"/>
        <v/>
      </c>
      <c r="D54" s="12" t="str">
        <f>IF(A54="","",D53+(D53*Assumptions!$B$17))</f>
        <v/>
      </c>
      <c r="E54" s="8" t="str">
        <f>IF(A54="","",E53+(E53*Assumptions!$B$11))</f>
        <v/>
      </c>
      <c r="F54" s="12" t="str">
        <f>IF(A54="","",(('Emissions Factors'!$B$4/'Diesel Vehicles'!E54)*(D54*B54))/10^6)</f>
        <v/>
      </c>
    </row>
    <row r="55" spans="1:6" x14ac:dyDescent="0.3">
      <c r="A55" t="str">
        <f>'Emission Assumption Summary'!A55</f>
        <v/>
      </c>
      <c r="B55" s="11" t="str">
        <f>IF(A55="","",'Summary Sheet'!G55)</f>
        <v/>
      </c>
      <c r="C55" s="6" t="str">
        <f t="shared" si="0"/>
        <v/>
      </c>
      <c r="D55" s="12" t="str">
        <f>IF(A55="","",D54+(D54*Assumptions!$B$17))</f>
        <v/>
      </c>
      <c r="E55" s="8" t="str">
        <f>IF(A55="","",E54+(E54*Assumptions!$B$11))</f>
        <v/>
      </c>
      <c r="F55" s="12" t="str">
        <f>IF(A55="","",(('Emissions Factors'!$B$4/'Diesel Vehicles'!E55)*(D55*B55))/10^6)</f>
        <v/>
      </c>
    </row>
    <row r="56" spans="1:6" x14ac:dyDescent="0.3">
      <c r="A56" t="str">
        <f>'Emission Assumption Summary'!A56</f>
        <v/>
      </c>
      <c r="B56" s="11" t="str">
        <f>IF(A56="","",'Summary Sheet'!G56)</f>
        <v/>
      </c>
      <c r="C56" s="6" t="str">
        <f t="shared" si="0"/>
        <v/>
      </c>
      <c r="D56" s="12" t="str">
        <f>IF(A56="","",D55+(D55*Assumptions!$B$17))</f>
        <v/>
      </c>
      <c r="E56" s="8" t="str">
        <f>IF(A56="","",E55+(E55*Assumptions!$B$11))</f>
        <v/>
      </c>
      <c r="F56" s="12" t="str">
        <f>IF(A56="","",(('Emissions Factors'!$B$4/'Diesel Vehicles'!E56)*(D56*B56))/10^6)</f>
        <v/>
      </c>
    </row>
    <row r="57" spans="1:6" x14ac:dyDescent="0.3">
      <c r="A57" t="str">
        <f>'Emission Assumption Summary'!A57</f>
        <v/>
      </c>
      <c r="B57" s="11" t="str">
        <f>IF(A57="","",'Summary Sheet'!G57)</f>
        <v/>
      </c>
      <c r="C57" s="6" t="str">
        <f t="shared" si="0"/>
        <v/>
      </c>
      <c r="D57" s="12" t="str">
        <f>IF(A57="","",D56+(D56*Assumptions!$B$17))</f>
        <v/>
      </c>
      <c r="E57" s="8" t="str">
        <f>IF(A57="","",E56+(E56*Assumptions!$B$11))</f>
        <v/>
      </c>
      <c r="F57" s="12" t="str">
        <f>IF(A57="","",(('Emissions Factors'!$B$4/'Diesel Vehicles'!E57)*(D57*B57))/10^6)</f>
        <v/>
      </c>
    </row>
    <row r="58" spans="1:6" x14ac:dyDescent="0.3">
      <c r="A58" t="str">
        <f>'Emission Assumption Summary'!A58</f>
        <v/>
      </c>
      <c r="B58" s="11" t="str">
        <f>IF(A58="","",'Summary Sheet'!G58)</f>
        <v/>
      </c>
      <c r="C58" s="6" t="str">
        <f t="shared" si="0"/>
        <v/>
      </c>
      <c r="D58" s="12" t="str">
        <f>IF(A58="","",D57+(D57*Assumptions!$B$17))</f>
        <v/>
      </c>
      <c r="E58" s="8" t="str">
        <f>IF(A58="","",E57+(E57*Assumptions!$B$11))</f>
        <v/>
      </c>
      <c r="F58" s="12" t="str">
        <f>IF(A58="","",(('Emissions Factors'!$B$4/'Diesel Vehicles'!E58)*(D58*B58))/10^6)</f>
        <v/>
      </c>
    </row>
    <row r="59" spans="1:6" x14ac:dyDescent="0.3">
      <c r="A59" t="str">
        <f>'Emission Assumption Summary'!A59</f>
        <v/>
      </c>
      <c r="B59" s="11" t="str">
        <f>IF(A59="","",'Summary Sheet'!G59)</f>
        <v/>
      </c>
      <c r="C59" s="6" t="str">
        <f t="shared" si="0"/>
        <v/>
      </c>
      <c r="D59" s="12" t="str">
        <f>IF(A59="","",D58+(D58*Assumptions!$B$17))</f>
        <v/>
      </c>
      <c r="E59" s="8" t="str">
        <f>IF(A59="","",E58+(E58*Assumptions!$B$11))</f>
        <v/>
      </c>
      <c r="F59" s="12" t="str">
        <f>IF(A59="","",(('Emissions Factors'!$B$4/'Diesel Vehicles'!E59)*(D59*B59))/10^6)</f>
        <v/>
      </c>
    </row>
    <row r="60" spans="1:6" x14ac:dyDescent="0.3">
      <c r="A60" t="str">
        <f>'Emission Assumption Summary'!A60</f>
        <v/>
      </c>
      <c r="B60" s="11" t="str">
        <f>IF(A60="","",'Summary Sheet'!G60)</f>
        <v/>
      </c>
      <c r="C60" s="6" t="str">
        <f t="shared" si="0"/>
        <v/>
      </c>
      <c r="D60" s="12" t="str">
        <f>IF(A60="","",D59+(D59*Assumptions!$B$17))</f>
        <v/>
      </c>
      <c r="E60" s="8" t="str">
        <f>IF(A60="","",E59+(E59*Assumptions!$B$11))</f>
        <v/>
      </c>
      <c r="F60" s="12" t="str">
        <f>IF(A60="","",(('Emissions Factors'!$B$4/'Diesel Vehicles'!E60)*(D60*B60))/10^6)</f>
        <v/>
      </c>
    </row>
    <row r="61" spans="1:6" x14ac:dyDescent="0.3">
      <c r="A61" t="str">
        <f>'Emission Assumption Summary'!A61</f>
        <v/>
      </c>
      <c r="B61" s="11" t="str">
        <f>IF(A61="","",'Summary Sheet'!G61)</f>
        <v/>
      </c>
      <c r="C61" s="6" t="str">
        <f t="shared" si="0"/>
        <v/>
      </c>
      <c r="D61" s="12" t="str">
        <f>IF(A61="","",D60+(D60*Assumptions!$B$17))</f>
        <v/>
      </c>
      <c r="E61" s="8" t="str">
        <f>IF(A61="","",E60+(E60*Assumptions!$B$11))</f>
        <v/>
      </c>
      <c r="F61" s="12" t="str">
        <f>IF(A61="","",(('Emissions Factors'!$B$4/'Diesel Vehicles'!E61)*(D61*B61))/10^6)</f>
        <v/>
      </c>
    </row>
    <row r="62" spans="1:6" x14ac:dyDescent="0.3">
      <c r="A62" t="str">
        <f>'Emission Assumption Summary'!A62</f>
        <v/>
      </c>
      <c r="B62" s="11" t="str">
        <f>IF(A62="","",'Summary Sheet'!G62)</f>
        <v/>
      </c>
      <c r="C62" s="6" t="str">
        <f t="shared" si="0"/>
        <v/>
      </c>
      <c r="D62" s="12" t="str">
        <f>IF(A62="","",D61+(D61*Assumptions!$B$17))</f>
        <v/>
      </c>
      <c r="E62" s="8" t="str">
        <f>IF(A62="","",E61+(E61*Assumptions!$B$11))</f>
        <v/>
      </c>
      <c r="F62" s="12" t="str">
        <f>IF(A62="","",(('Emissions Factors'!$B$4/'Diesel Vehicles'!E62)*(D62*B62))/10^6)</f>
        <v/>
      </c>
    </row>
    <row r="63" spans="1:6" x14ac:dyDescent="0.3">
      <c r="A63" t="str">
        <f>'Emission Assumption Summary'!A63</f>
        <v/>
      </c>
      <c r="B63" s="11" t="str">
        <f>IF(A63="","",'Summary Sheet'!G63)</f>
        <v/>
      </c>
      <c r="C63" s="6" t="str">
        <f t="shared" si="0"/>
        <v/>
      </c>
      <c r="D63" s="12" t="str">
        <f>IF(A63="","",D62+(D62*Assumptions!$B$17))</f>
        <v/>
      </c>
      <c r="E63" s="8" t="str">
        <f>IF(A63="","",E62+(E62*Assumptions!$B$11))</f>
        <v/>
      </c>
      <c r="F63" s="12" t="str">
        <f>IF(A63="","",(('Emissions Factors'!$B$4/'Diesel Vehicles'!E63)*(D63*B63))/10^6)</f>
        <v/>
      </c>
    </row>
    <row r="64" spans="1:6" x14ac:dyDescent="0.3">
      <c r="A64" t="str">
        <f>'Emission Assumption Summary'!A64</f>
        <v/>
      </c>
      <c r="B64" s="11" t="str">
        <f>IF(A64="","",'Summary Sheet'!G64)</f>
        <v/>
      </c>
      <c r="C64" s="6" t="str">
        <f t="shared" si="0"/>
        <v/>
      </c>
      <c r="D64" s="12" t="str">
        <f>IF(A64="","",D63+(D63*Assumptions!$B$17))</f>
        <v/>
      </c>
      <c r="E64" s="8" t="str">
        <f>IF(A64="","",E63+(E63*Assumptions!$B$11))</f>
        <v/>
      </c>
      <c r="F64" s="12" t="str">
        <f>IF(A64="","",(('Emissions Factors'!$B$4/'Diesel Vehicles'!E64)*(D64*B64))/10^6)</f>
        <v/>
      </c>
    </row>
    <row r="65" spans="1:6" x14ac:dyDescent="0.3">
      <c r="A65" t="str">
        <f>'Emission Assumption Summary'!A65</f>
        <v/>
      </c>
      <c r="B65" s="11" t="str">
        <f>IF(A65="","",'Summary Sheet'!G65)</f>
        <v/>
      </c>
      <c r="C65" s="6" t="str">
        <f t="shared" si="0"/>
        <v/>
      </c>
      <c r="D65" s="12" t="str">
        <f>IF(A65="","",D64+(D64*Assumptions!$B$17))</f>
        <v/>
      </c>
      <c r="E65" s="8" t="str">
        <f>IF(A65="","",E64+(E64*Assumptions!$B$11))</f>
        <v/>
      </c>
      <c r="F65" s="12" t="str">
        <f>IF(A65="","",(('Emissions Factors'!$B$4/'Diesel Vehicles'!E65)*(D65*B65))/10^6)</f>
        <v/>
      </c>
    </row>
    <row r="66" spans="1:6" x14ac:dyDescent="0.3">
      <c r="A66" t="str">
        <f>'Emission Assumption Summary'!A66</f>
        <v/>
      </c>
      <c r="B66" s="11" t="str">
        <f>IF(A66="","",'Summary Sheet'!G66)</f>
        <v/>
      </c>
      <c r="C66" s="6" t="str">
        <f t="shared" si="0"/>
        <v/>
      </c>
      <c r="D66" s="12" t="str">
        <f>IF(A66="","",D65+(D65*Assumptions!$B$17))</f>
        <v/>
      </c>
      <c r="E66" s="8" t="str">
        <f>IF(A66="","",E65+(E65*Assumptions!$B$11))</f>
        <v/>
      </c>
      <c r="F66" s="12" t="str">
        <f>IF(A66="","",(('Emissions Factors'!$B$4/'Diesel Vehicles'!E66)*(D66*B66))/10^6)</f>
        <v/>
      </c>
    </row>
    <row r="67" spans="1:6" x14ac:dyDescent="0.3">
      <c r="A67" t="str">
        <f>'Emission Assumption Summary'!A67</f>
        <v/>
      </c>
      <c r="B67" s="11" t="str">
        <f>IF(A67="","",'Summary Sheet'!G67)</f>
        <v/>
      </c>
      <c r="C67" s="6" t="str">
        <f t="shared" si="0"/>
        <v/>
      </c>
      <c r="D67" s="12" t="str">
        <f>IF(A67="","",D66+(D66*Assumptions!$B$17))</f>
        <v/>
      </c>
      <c r="E67" s="8" t="str">
        <f>IF(A67="","",E66+(E66*Assumptions!$B$11))</f>
        <v/>
      </c>
      <c r="F67" s="12" t="str">
        <f>IF(A67="","",(('Emissions Factors'!$B$4/'Diesel Vehicles'!E67)*(D67*B67))/10^6)</f>
        <v/>
      </c>
    </row>
    <row r="68" spans="1:6" x14ac:dyDescent="0.3">
      <c r="A68" t="str">
        <f>'Emission Assumption Summary'!A68</f>
        <v/>
      </c>
      <c r="B68" s="11" t="str">
        <f>IF(A68="","",'Summary Sheet'!G68)</f>
        <v/>
      </c>
      <c r="C68" s="6" t="str">
        <f t="shared" ref="C68:C131" si="1">IF(A68="","",(B68-B67)/B68)</f>
        <v/>
      </c>
      <c r="D68" s="12" t="str">
        <f>IF(A68="","",D67+(D67*Assumptions!$B$17))</f>
        <v/>
      </c>
      <c r="E68" s="8" t="str">
        <f>IF(A68="","",E67+(E67*Assumptions!$B$11))</f>
        <v/>
      </c>
      <c r="F68" s="12" t="str">
        <f>IF(A68="","",(('Emissions Factors'!$B$4/'Diesel Vehicles'!E68)*(D68*B68))/10^6)</f>
        <v/>
      </c>
    </row>
    <row r="69" spans="1:6" x14ac:dyDescent="0.3">
      <c r="A69" t="str">
        <f>'Emission Assumption Summary'!A69</f>
        <v/>
      </c>
      <c r="B69" s="11" t="str">
        <f>IF(A69="","",'Summary Sheet'!G69)</f>
        <v/>
      </c>
      <c r="C69" s="6" t="str">
        <f t="shared" si="1"/>
        <v/>
      </c>
      <c r="D69" s="12" t="str">
        <f>IF(A69="","",D68+(D68*Assumptions!$B$17))</f>
        <v/>
      </c>
      <c r="E69" s="8" t="str">
        <f>IF(A69="","",E68+(E68*Assumptions!$B$11))</f>
        <v/>
      </c>
      <c r="F69" s="12" t="str">
        <f>IF(A69="","",(('Emissions Factors'!$B$4/'Diesel Vehicles'!E69)*(D69*B69))/10^6)</f>
        <v/>
      </c>
    </row>
    <row r="70" spans="1:6" x14ac:dyDescent="0.3">
      <c r="A70" t="str">
        <f>'Emission Assumption Summary'!A70</f>
        <v/>
      </c>
      <c r="B70" s="11" t="str">
        <f>IF(A70="","",'Summary Sheet'!G70)</f>
        <v/>
      </c>
      <c r="C70" s="6" t="str">
        <f t="shared" si="1"/>
        <v/>
      </c>
      <c r="D70" s="12" t="str">
        <f>IF(A70="","",D69+(D69*Assumptions!$B$17))</f>
        <v/>
      </c>
      <c r="E70" s="8" t="str">
        <f>IF(A70="","",E69+(E69*Assumptions!$B$11))</f>
        <v/>
      </c>
      <c r="F70" s="12" t="str">
        <f>IF(A70="","",(('Emissions Factors'!$B$4/'Diesel Vehicles'!E70)*(D70*B70))/10^6)</f>
        <v/>
      </c>
    </row>
    <row r="71" spans="1:6" x14ac:dyDescent="0.3">
      <c r="A71" t="str">
        <f>'Emission Assumption Summary'!A71</f>
        <v/>
      </c>
      <c r="B71" s="11" t="str">
        <f>IF(A71="","",'Summary Sheet'!G71)</f>
        <v/>
      </c>
      <c r="C71" s="6" t="str">
        <f t="shared" si="1"/>
        <v/>
      </c>
      <c r="D71" s="12" t="str">
        <f>IF(A71="","",D70+(D70*Assumptions!$B$17))</f>
        <v/>
      </c>
      <c r="E71" s="8" t="str">
        <f>IF(A71="","",E70+(E70*Assumptions!$B$11))</f>
        <v/>
      </c>
      <c r="F71" s="12" t="str">
        <f>IF(A71="","",(('Emissions Factors'!$B$4/'Diesel Vehicles'!E71)*(D71*B71))/10^6)</f>
        <v/>
      </c>
    </row>
    <row r="72" spans="1:6" x14ac:dyDescent="0.3">
      <c r="A72" t="str">
        <f>'Emission Assumption Summary'!A72</f>
        <v/>
      </c>
      <c r="B72" s="11" t="str">
        <f>IF(A72="","",'Summary Sheet'!G72)</f>
        <v/>
      </c>
      <c r="C72" s="6" t="str">
        <f t="shared" si="1"/>
        <v/>
      </c>
      <c r="D72" s="12" t="str">
        <f>IF(A72="","",D71+(D71*Assumptions!$B$17))</f>
        <v/>
      </c>
      <c r="E72" s="8" t="str">
        <f>IF(A72="","",E71+(E71*Assumptions!$B$11))</f>
        <v/>
      </c>
      <c r="F72" s="12" t="str">
        <f>IF(A72="","",(('Emissions Factors'!$B$4/'Diesel Vehicles'!E72)*(D72*B72))/10^6)</f>
        <v/>
      </c>
    </row>
    <row r="73" spans="1:6" x14ac:dyDescent="0.3">
      <c r="A73" t="str">
        <f>'Emission Assumption Summary'!A73</f>
        <v/>
      </c>
      <c r="B73" s="11" t="str">
        <f>IF(A73="","",'Summary Sheet'!G73)</f>
        <v/>
      </c>
      <c r="C73" s="6" t="str">
        <f t="shared" si="1"/>
        <v/>
      </c>
      <c r="D73" s="12" t="str">
        <f>IF(A73="","",D72+(D72*Assumptions!$B$17))</f>
        <v/>
      </c>
      <c r="E73" s="8" t="str">
        <f>IF(A73="","",E72+(E72*Assumptions!$B$11))</f>
        <v/>
      </c>
      <c r="F73" s="12" t="str">
        <f>IF(A73="","",(('Emissions Factors'!$B$4/'Diesel Vehicles'!E73)*(D73*B73))/10^6)</f>
        <v/>
      </c>
    </row>
    <row r="74" spans="1:6" x14ac:dyDescent="0.3">
      <c r="A74" t="str">
        <f>'Emission Assumption Summary'!A74</f>
        <v/>
      </c>
      <c r="B74" s="11" t="str">
        <f>IF(A74="","",'Summary Sheet'!G74)</f>
        <v/>
      </c>
      <c r="C74" s="6" t="str">
        <f t="shared" si="1"/>
        <v/>
      </c>
      <c r="D74" s="12" t="str">
        <f>IF(A74="","",D73+(D73*Assumptions!$B$17))</f>
        <v/>
      </c>
      <c r="E74" s="8" t="str">
        <f>IF(A74="","",E73+(E73*Assumptions!$B$11))</f>
        <v/>
      </c>
      <c r="F74" s="12" t="str">
        <f>IF(A74="","",(('Emissions Factors'!$B$4/'Diesel Vehicles'!E74)*(D74*B74))/10^6)</f>
        <v/>
      </c>
    </row>
    <row r="75" spans="1:6" x14ac:dyDescent="0.3">
      <c r="A75" t="str">
        <f>'Emission Assumption Summary'!A75</f>
        <v/>
      </c>
      <c r="B75" s="11" t="str">
        <f>IF(A75="","",'Summary Sheet'!G75)</f>
        <v/>
      </c>
      <c r="C75" s="6" t="str">
        <f t="shared" si="1"/>
        <v/>
      </c>
      <c r="D75" s="12" t="str">
        <f>IF(A75="","",D74+(D74*Assumptions!$B$17))</f>
        <v/>
      </c>
      <c r="E75" s="8" t="str">
        <f>IF(A75="","",E74+(E74*Assumptions!$B$11))</f>
        <v/>
      </c>
      <c r="F75" s="12" t="str">
        <f>IF(A75="","",(('Emissions Factors'!$B$4/'Diesel Vehicles'!E75)*(D75*B75))/10^6)</f>
        <v/>
      </c>
    </row>
    <row r="76" spans="1:6" x14ac:dyDescent="0.3">
      <c r="A76" t="str">
        <f>'Emission Assumption Summary'!A76</f>
        <v/>
      </c>
      <c r="B76" s="11" t="str">
        <f>IF(A76="","",'Summary Sheet'!G76)</f>
        <v/>
      </c>
      <c r="C76" s="6" t="str">
        <f t="shared" si="1"/>
        <v/>
      </c>
      <c r="D76" s="12" t="str">
        <f>IF(A76="","",D75+(D75*Assumptions!$B$17))</f>
        <v/>
      </c>
      <c r="E76" s="8" t="str">
        <f>IF(A76="","",E75+(E75*Assumptions!$B$11))</f>
        <v/>
      </c>
      <c r="F76" s="12" t="str">
        <f>IF(A76="","",(('Emissions Factors'!$B$4/'Diesel Vehicles'!E76)*(D76*B76))/10^6)</f>
        <v/>
      </c>
    </row>
    <row r="77" spans="1:6" x14ac:dyDescent="0.3">
      <c r="A77" t="str">
        <f>'Emission Assumption Summary'!A77</f>
        <v/>
      </c>
      <c r="B77" s="11" t="str">
        <f>IF(A77="","",'Summary Sheet'!G77)</f>
        <v/>
      </c>
      <c r="C77" s="6" t="str">
        <f t="shared" si="1"/>
        <v/>
      </c>
      <c r="D77" s="12" t="str">
        <f>IF(A77="","",D76+(D76*Assumptions!$B$17))</f>
        <v/>
      </c>
      <c r="E77" s="8" t="str">
        <f>IF(A77="","",E76+(E76*Assumptions!$B$11))</f>
        <v/>
      </c>
      <c r="F77" s="12" t="str">
        <f>IF(A77="","",(('Emissions Factors'!$B$4/'Diesel Vehicles'!E77)*(D77*B77))/10^6)</f>
        <v/>
      </c>
    </row>
    <row r="78" spans="1:6" x14ac:dyDescent="0.3">
      <c r="A78" t="str">
        <f>'Emission Assumption Summary'!A78</f>
        <v/>
      </c>
      <c r="B78" s="11" t="str">
        <f>IF(A78="","",'Summary Sheet'!G78)</f>
        <v/>
      </c>
      <c r="C78" s="6" t="str">
        <f t="shared" si="1"/>
        <v/>
      </c>
      <c r="D78" s="12" t="str">
        <f>IF(A78="","",D77+(D77*Assumptions!$B$17))</f>
        <v/>
      </c>
      <c r="E78" s="8" t="str">
        <f>IF(A78="","",E77+(E77*Assumptions!$B$11))</f>
        <v/>
      </c>
      <c r="F78" s="12" t="str">
        <f>IF(A78="","",(('Emissions Factors'!$B$4/'Diesel Vehicles'!E78)*(D78*B78))/10^6)</f>
        <v/>
      </c>
    </row>
    <row r="79" spans="1:6" x14ac:dyDescent="0.3">
      <c r="A79" t="str">
        <f>'Emission Assumption Summary'!A79</f>
        <v/>
      </c>
      <c r="B79" s="11" t="str">
        <f>IF(A79="","",'Summary Sheet'!G79)</f>
        <v/>
      </c>
      <c r="C79" s="6" t="str">
        <f t="shared" si="1"/>
        <v/>
      </c>
      <c r="D79" s="12" t="str">
        <f>IF(A79="","",D78+(D78*Assumptions!$B$17))</f>
        <v/>
      </c>
      <c r="E79" s="8" t="str">
        <f>IF(A79="","",E78+(E78*Assumptions!$B$11))</f>
        <v/>
      </c>
      <c r="F79" s="12" t="str">
        <f>IF(A79="","",(('Emissions Factors'!$B$4/'Diesel Vehicles'!E79)*(D79*B79))/10^6)</f>
        <v/>
      </c>
    </row>
    <row r="80" spans="1:6" x14ac:dyDescent="0.3">
      <c r="A80" t="str">
        <f>'Emission Assumption Summary'!A80</f>
        <v/>
      </c>
      <c r="B80" s="11" t="str">
        <f>IF(A80="","",'Summary Sheet'!G80)</f>
        <v/>
      </c>
      <c r="C80" s="6" t="str">
        <f t="shared" si="1"/>
        <v/>
      </c>
      <c r="D80" s="12" t="str">
        <f>IF(A80="","",D79+(D79*Assumptions!$B$17))</f>
        <v/>
      </c>
      <c r="E80" s="8" t="str">
        <f>IF(A80="","",E79+(E79*Assumptions!$B$11))</f>
        <v/>
      </c>
      <c r="F80" s="12" t="str">
        <f>IF(A80="","",(('Emissions Factors'!$B$4/'Diesel Vehicles'!E80)*(D80*B80))/10^6)</f>
        <v/>
      </c>
    </row>
    <row r="81" spans="1:6" x14ac:dyDescent="0.3">
      <c r="A81" t="str">
        <f>'Emission Assumption Summary'!A81</f>
        <v/>
      </c>
      <c r="B81" s="11" t="str">
        <f>IF(A81="","",'Summary Sheet'!G81)</f>
        <v/>
      </c>
      <c r="C81" s="6" t="str">
        <f t="shared" si="1"/>
        <v/>
      </c>
      <c r="D81" s="12" t="str">
        <f>IF(A81="","",D80+(D80*Assumptions!$B$17))</f>
        <v/>
      </c>
      <c r="E81" s="8" t="str">
        <f>IF(A81="","",E80+(E80*Assumptions!$B$11))</f>
        <v/>
      </c>
      <c r="F81" s="12" t="str">
        <f>IF(A81="","",(('Emissions Factors'!$B$4/'Diesel Vehicles'!E81)*(D81*B81))/10^6)</f>
        <v/>
      </c>
    </row>
    <row r="82" spans="1:6" x14ac:dyDescent="0.3">
      <c r="A82" t="str">
        <f>'Emission Assumption Summary'!A82</f>
        <v/>
      </c>
      <c r="B82" s="11" t="str">
        <f>IF(A82="","",'Summary Sheet'!G82)</f>
        <v/>
      </c>
      <c r="C82" s="6" t="str">
        <f t="shared" si="1"/>
        <v/>
      </c>
      <c r="D82" s="12" t="str">
        <f>IF(A82="","",D81+(D81*Assumptions!$B$17))</f>
        <v/>
      </c>
      <c r="E82" s="8" t="str">
        <f>IF(A82="","",E81+(E81*Assumptions!$B$11))</f>
        <v/>
      </c>
      <c r="F82" s="12" t="str">
        <f>IF(A82="","",(('Emissions Factors'!$B$4/'Diesel Vehicles'!E82)*(D82*B82))/10^6)</f>
        <v/>
      </c>
    </row>
    <row r="83" spans="1:6" x14ac:dyDescent="0.3">
      <c r="A83" t="str">
        <f>'Emission Assumption Summary'!A83</f>
        <v/>
      </c>
      <c r="B83" s="11" t="str">
        <f>IF(A83="","",'Summary Sheet'!G83)</f>
        <v/>
      </c>
      <c r="C83" s="6" t="str">
        <f t="shared" si="1"/>
        <v/>
      </c>
      <c r="D83" s="12" t="str">
        <f>IF(A83="","",D82+(D82*Assumptions!$B$17))</f>
        <v/>
      </c>
      <c r="E83" s="8" t="str">
        <f>IF(A83="","",E82+(E82*Assumptions!$B$11))</f>
        <v/>
      </c>
      <c r="F83" s="12" t="str">
        <f>IF(A83="","",(('Emissions Factors'!$B$4/'Diesel Vehicles'!E83)*(D83*B83))/10^6)</f>
        <v/>
      </c>
    </row>
    <row r="84" spans="1:6" x14ac:dyDescent="0.3">
      <c r="A84" t="str">
        <f>'Emission Assumption Summary'!A84</f>
        <v/>
      </c>
      <c r="B84" s="11" t="str">
        <f>IF(A84="","",'Summary Sheet'!G84)</f>
        <v/>
      </c>
      <c r="C84" s="6" t="str">
        <f t="shared" si="1"/>
        <v/>
      </c>
      <c r="D84" s="12" t="str">
        <f>IF(A84="","",D83+(D83*Assumptions!$B$17))</f>
        <v/>
      </c>
      <c r="E84" s="8" t="str">
        <f>IF(A84="","",E83+(E83*Assumptions!$B$11))</f>
        <v/>
      </c>
      <c r="F84" s="12" t="str">
        <f>IF(A84="","",(('Emissions Factors'!$B$4/'Diesel Vehicles'!E84)*(D84*B84))/10^6)</f>
        <v/>
      </c>
    </row>
    <row r="85" spans="1:6" x14ac:dyDescent="0.3">
      <c r="A85" t="str">
        <f>'Emission Assumption Summary'!A85</f>
        <v/>
      </c>
      <c r="B85" s="11" t="str">
        <f>IF(A85="","",'Summary Sheet'!G85)</f>
        <v/>
      </c>
      <c r="C85" s="6" t="str">
        <f t="shared" si="1"/>
        <v/>
      </c>
      <c r="D85" s="12" t="str">
        <f>IF(A85="","",D84+(D84*Assumptions!$B$17))</f>
        <v/>
      </c>
      <c r="E85" s="8" t="str">
        <f>IF(A85="","",E84+(E84*Assumptions!$B$11))</f>
        <v/>
      </c>
      <c r="F85" s="12" t="str">
        <f>IF(A85="","",(('Emissions Factors'!$B$4/'Diesel Vehicles'!E85)*(D85*B85))/10^6)</f>
        <v/>
      </c>
    </row>
    <row r="86" spans="1:6" x14ac:dyDescent="0.3">
      <c r="A86" t="str">
        <f>'Emission Assumption Summary'!A86</f>
        <v/>
      </c>
      <c r="B86" s="11" t="str">
        <f>IF(A86="","",'Summary Sheet'!G86)</f>
        <v/>
      </c>
      <c r="C86" s="6" t="str">
        <f t="shared" si="1"/>
        <v/>
      </c>
      <c r="D86" s="12" t="str">
        <f>IF(A86="","",D85+(D85*Assumptions!$B$17))</f>
        <v/>
      </c>
      <c r="E86" s="8" t="str">
        <f>IF(A86="","",E85+(E85*Assumptions!$B$11))</f>
        <v/>
      </c>
      <c r="F86" s="12" t="str">
        <f>IF(A86="","",(('Emissions Factors'!$B$4/'Diesel Vehicles'!E86)*(D86*B86))/10^6)</f>
        <v/>
      </c>
    </row>
    <row r="87" spans="1:6" x14ac:dyDescent="0.3">
      <c r="A87" t="str">
        <f>'Emission Assumption Summary'!A87</f>
        <v/>
      </c>
      <c r="B87" s="11" t="str">
        <f>IF(A87="","",'Summary Sheet'!G87)</f>
        <v/>
      </c>
      <c r="C87" s="6" t="str">
        <f t="shared" si="1"/>
        <v/>
      </c>
      <c r="D87" s="12" t="str">
        <f>IF(A87="","",D86+(D86*Assumptions!$B$17))</f>
        <v/>
      </c>
      <c r="E87" s="8" t="str">
        <f>IF(A87="","",E86+(E86*Assumptions!$B$11))</f>
        <v/>
      </c>
      <c r="F87" s="12" t="str">
        <f>IF(A87="","",(('Emissions Factors'!$B$4/'Diesel Vehicles'!E87)*(D87*B87))/10^6)</f>
        <v/>
      </c>
    </row>
    <row r="88" spans="1:6" x14ac:dyDescent="0.3">
      <c r="A88" t="str">
        <f>'Emission Assumption Summary'!A88</f>
        <v/>
      </c>
      <c r="B88" s="11" t="str">
        <f>IF(A88="","",'Summary Sheet'!G88)</f>
        <v/>
      </c>
      <c r="C88" s="6" t="str">
        <f t="shared" si="1"/>
        <v/>
      </c>
      <c r="D88" s="12" t="str">
        <f>IF(A88="","",D87+(D87*Assumptions!$B$17))</f>
        <v/>
      </c>
      <c r="E88" s="8" t="str">
        <f>IF(A88="","",E87+(E87*Assumptions!$B$11))</f>
        <v/>
      </c>
      <c r="F88" s="12" t="str">
        <f>IF(A88="","",(('Emissions Factors'!$B$4/'Diesel Vehicles'!E88)*(D88*B88))/10^6)</f>
        <v/>
      </c>
    </row>
    <row r="89" spans="1:6" x14ac:dyDescent="0.3">
      <c r="A89" t="str">
        <f>'Emission Assumption Summary'!A89</f>
        <v/>
      </c>
      <c r="B89" s="11" t="str">
        <f>IF(A89="","",'Summary Sheet'!G89)</f>
        <v/>
      </c>
      <c r="C89" s="6" t="str">
        <f t="shared" si="1"/>
        <v/>
      </c>
      <c r="D89" s="12" t="str">
        <f>IF(A89="","",D88+(D88*Assumptions!$B$17))</f>
        <v/>
      </c>
      <c r="E89" s="8" t="str">
        <f>IF(A89="","",E88+(E88*Assumptions!$B$11))</f>
        <v/>
      </c>
      <c r="F89" s="12" t="str">
        <f>IF(A89="","",(('Emissions Factors'!$B$4/'Diesel Vehicles'!E89)*(D89*B89))/10^6)</f>
        <v/>
      </c>
    </row>
    <row r="90" spans="1:6" x14ac:dyDescent="0.3">
      <c r="A90" t="str">
        <f>'Emission Assumption Summary'!A90</f>
        <v/>
      </c>
      <c r="B90" s="11" t="str">
        <f>IF(A90="","",'Summary Sheet'!G90)</f>
        <v/>
      </c>
      <c r="C90" s="6" t="str">
        <f t="shared" si="1"/>
        <v/>
      </c>
      <c r="D90" s="12" t="str">
        <f>IF(A90="","",D89+(D89*Assumptions!$B$17))</f>
        <v/>
      </c>
      <c r="E90" s="8" t="str">
        <f>IF(A90="","",E89+(E89*Assumptions!$B$11))</f>
        <v/>
      </c>
      <c r="F90" s="12" t="str">
        <f>IF(A90="","",(('Emissions Factors'!$B$4/'Diesel Vehicles'!E90)*(D90*B90))/10^6)</f>
        <v/>
      </c>
    </row>
    <row r="91" spans="1:6" x14ac:dyDescent="0.3">
      <c r="A91" t="str">
        <f>'Emission Assumption Summary'!A91</f>
        <v/>
      </c>
      <c r="B91" s="11" t="str">
        <f>IF(A91="","",'Summary Sheet'!G91)</f>
        <v/>
      </c>
      <c r="C91" s="6" t="str">
        <f t="shared" si="1"/>
        <v/>
      </c>
      <c r="D91" s="12" t="str">
        <f>IF(A91="","",D90+(D90*Assumptions!$B$17))</f>
        <v/>
      </c>
      <c r="E91" s="8" t="str">
        <f>IF(A91="","",E90+(E90*Assumptions!$B$11))</f>
        <v/>
      </c>
      <c r="F91" s="12" t="str">
        <f>IF(A91="","",(('Emissions Factors'!$B$4/'Diesel Vehicles'!E91)*(D91*B91))/10^6)</f>
        <v/>
      </c>
    </row>
    <row r="92" spans="1:6" x14ac:dyDescent="0.3">
      <c r="A92" t="str">
        <f>'Emission Assumption Summary'!A92</f>
        <v/>
      </c>
      <c r="B92" s="11" t="str">
        <f>IF(A92="","",'Summary Sheet'!G92)</f>
        <v/>
      </c>
      <c r="C92" s="6" t="str">
        <f t="shared" si="1"/>
        <v/>
      </c>
      <c r="D92" s="12" t="str">
        <f>IF(A92="","",D91+(D91*Assumptions!$B$17))</f>
        <v/>
      </c>
      <c r="E92" s="8" t="str">
        <f>IF(A92="","",E91+(E91*Assumptions!$B$11))</f>
        <v/>
      </c>
      <c r="F92" s="12" t="str">
        <f>IF(A92="","",(('Emissions Factors'!$B$4/'Diesel Vehicles'!E92)*(D92*B92))/10^6)</f>
        <v/>
      </c>
    </row>
    <row r="93" spans="1:6" x14ac:dyDescent="0.3">
      <c r="A93" t="str">
        <f>'Emission Assumption Summary'!A93</f>
        <v/>
      </c>
      <c r="B93" s="11" t="str">
        <f>IF(A93="","",'Summary Sheet'!G93)</f>
        <v/>
      </c>
      <c r="C93" s="6" t="str">
        <f t="shared" si="1"/>
        <v/>
      </c>
      <c r="D93" s="12" t="str">
        <f>IF(A93="","",D92+(D92*Assumptions!$B$17))</f>
        <v/>
      </c>
      <c r="E93" s="8" t="str">
        <f>IF(A93="","",E92+(E92*Assumptions!$B$11))</f>
        <v/>
      </c>
      <c r="F93" s="12" t="str">
        <f>IF(A93="","",(('Emissions Factors'!$B$4/'Diesel Vehicles'!E93)*(D93*B93))/10^6)</f>
        <v/>
      </c>
    </row>
    <row r="94" spans="1:6" x14ac:dyDescent="0.3">
      <c r="A94" t="str">
        <f>'Emission Assumption Summary'!A94</f>
        <v/>
      </c>
      <c r="B94" s="11" t="str">
        <f>IF(A94="","",'Summary Sheet'!G94)</f>
        <v/>
      </c>
      <c r="C94" s="6" t="str">
        <f t="shared" si="1"/>
        <v/>
      </c>
      <c r="D94" s="12" t="str">
        <f>IF(A94="","",D93+(D93*Assumptions!$B$17))</f>
        <v/>
      </c>
      <c r="E94" s="8" t="str">
        <f>IF(A94="","",E93+(E93*Assumptions!$B$11))</f>
        <v/>
      </c>
      <c r="F94" s="12" t="str">
        <f>IF(A94="","",(('Emissions Factors'!$B$4/'Diesel Vehicles'!E94)*(D94*B94))/10^6)</f>
        <v/>
      </c>
    </row>
    <row r="95" spans="1:6" x14ac:dyDescent="0.3">
      <c r="A95" t="str">
        <f>'Emission Assumption Summary'!A95</f>
        <v/>
      </c>
      <c r="B95" s="11" t="str">
        <f>IF(A95="","",'Summary Sheet'!G95)</f>
        <v/>
      </c>
      <c r="C95" s="6" t="str">
        <f t="shared" si="1"/>
        <v/>
      </c>
      <c r="D95" s="12" t="str">
        <f>IF(A95="","",D94+(D94*Assumptions!$B$17))</f>
        <v/>
      </c>
      <c r="E95" s="8" t="str">
        <f>IF(A95="","",E94+(E94*Assumptions!$B$11))</f>
        <v/>
      </c>
      <c r="F95" s="12" t="str">
        <f>IF(A95="","",(('Emissions Factors'!$B$4/'Diesel Vehicles'!E95)*(D95*B95))/10^6)</f>
        <v/>
      </c>
    </row>
    <row r="96" spans="1:6" x14ac:dyDescent="0.3">
      <c r="A96" t="str">
        <f>'Emission Assumption Summary'!A96</f>
        <v/>
      </c>
      <c r="B96" s="11" t="str">
        <f>IF(A96="","",'Summary Sheet'!G96)</f>
        <v/>
      </c>
      <c r="C96" s="6" t="str">
        <f t="shared" si="1"/>
        <v/>
      </c>
      <c r="D96" s="12" t="str">
        <f>IF(A96="","",D95+(D95*Assumptions!$B$17))</f>
        <v/>
      </c>
      <c r="E96" s="8" t="str">
        <f>IF(A96="","",E95+(E95*Assumptions!$B$11))</f>
        <v/>
      </c>
      <c r="F96" s="12" t="str">
        <f>IF(A96="","",(('Emissions Factors'!$B$4/'Diesel Vehicles'!E96)*(D96*B96))/10^6)</f>
        <v/>
      </c>
    </row>
    <row r="97" spans="1:6" x14ac:dyDescent="0.3">
      <c r="A97" t="str">
        <f>'Emission Assumption Summary'!A97</f>
        <v/>
      </c>
      <c r="B97" s="11" t="str">
        <f>IF(A97="","",'Summary Sheet'!G97)</f>
        <v/>
      </c>
      <c r="C97" s="6" t="str">
        <f t="shared" si="1"/>
        <v/>
      </c>
      <c r="D97" s="12" t="str">
        <f>IF(A97="","",D96+(D96*Assumptions!$B$17))</f>
        <v/>
      </c>
      <c r="E97" s="8" t="str">
        <f>IF(A97="","",E96+(E96*Assumptions!$B$11))</f>
        <v/>
      </c>
      <c r="F97" s="12" t="str">
        <f>IF(A97="","",(('Emissions Factors'!$B$4/'Diesel Vehicles'!E97)*(D97*B97))/10^6)</f>
        <v/>
      </c>
    </row>
    <row r="98" spans="1:6" x14ac:dyDescent="0.3">
      <c r="A98" t="str">
        <f>'Emission Assumption Summary'!A98</f>
        <v/>
      </c>
      <c r="B98" s="11" t="str">
        <f>IF(A98="","",'Summary Sheet'!G98)</f>
        <v/>
      </c>
      <c r="C98" s="6" t="str">
        <f t="shared" si="1"/>
        <v/>
      </c>
      <c r="D98" s="12" t="str">
        <f>IF(A98="","",D97+(D97*Assumptions!$B$17))</f>
        <v/>
      </c>
      <c r="E98" s="8" t="str">
        <f>IF(A98="","",E97+(E97*Assumptions!$B$11))</f>
        <v/>
      </c>
      <c r="F98" s="12" t="str">
        <f>IF(A98="","",(('Emissions Factors'!$B$4/'Diesel Vehicles'!E98)*(D98*B98))/10^6)</f>
        <v/>
      </c>
    </row>
    <row r="99" spans="1:6" x14ac:dyDescent="0.3">
      <c r="A99" t="str">
        <f>'Emission Assumption Summary'!A99</f>
        <v/>
      </c>
      <c r="B99" s="11" t="str">
        <f>IF(A99="","",'Summary Sheet'!G99)</f>
        <v/>
      </c>
      <c r="C99" s="6" t="str">
        <f t="shared" si="1"/>
        <v/>
      </c>
      <c r="D99" s="12" t="str">
        <f>IF(A99="","",D98+(D98*Assumptions!$B$17))</f>
        <v/>
      </c>
      <c r="E99" s="8" t="str">
        <f>IF(A99="","",E98+(E98*Assumptions!$B$11))</f>
        <v/>
      </c>
      <c r="F99" s="12" t="str">
        <f>IF(A99="","",(('Emissions Factors'!$B$4/'Diesel Vehicles'!E99)*(D99*B99))/10^6)</f>
        <v/>
      </c>
    </row>
    <row r="100" spans="1:6" x14ac:dyDescent="0.3">
      <c r="A100" t="str">
        <f>'Emission Assumption Summary'!A100</f>
        <v/>
      </c>
      <c r="B100" s="11" t="str">
        <f>IF(A100="","",'Summary Sheet'!G100)</f>
        <v/>
      </c>
      <c r="C100" s="6" t="str">
        <f t="shared" si="1"/>
        <v/>
      </c>
      <c r="D100" s="12" t="str">
        <f>IF(A100="","",D99+(D99*Assumptions!$B$17))</f>
        <v/>
      </c>
      <c r="E100" s="8" t="str">
        <f>IF(A100="","",E99+(E99*Assumptions!$B$11))</f>
        <v/>
      </c>
      <c r="F100" s="12" t="str">
        <f>IF(A100="","",(('Emissions Factors'!$B$4/'Diesel Vehicles'!E100)*(D100*B100))/10^6)</f>
        <v/>
      </c>
    </row>
    <row r="101" spans="1:6" x14ac:dyDescent="0.3">
      <c r="A101" t="str">
        <f>'Emission Assumption Summary'!A101</f>
        <v/>
      </c>
      <c r="B101" s="11" t="str">
        <f>IF(A101="","",'Summary Sheet'!G101)</f>
        <v/>
      </c>
      <c r="C101" s="6" t="str">
        <f t="shared" si="1"/>
        <v/>
      </c>
      <c r="D101" s="12" t="str">
        <f>IF(A101="","",D100+(D100*Assumptions!$B$17))</f>
        <v/>
      </c>
      <c r="E101" s="8" t="str">
        <f>IF(A101="","",E100+(E100*Assumptions!$B$11))</f>
        <v/>
      </c>
      <c r="F101" s="12" t="str">
        <f>IF(A101="","",(('Emissions Factors'!$B$4/'Diesel Vehicles'!E101)*(D101*B101))/10^6)</f>
        <v/>
      </c>
    </row>
    <row r="102" spans="1:6" x14ac:dyDescent="0.3">
      <c r="A102" t="str">
        <f>'Emission Assumption Summary'!A102</f>
        <v/>
      </c>
      <c r="B102" s="11" t="str">
        <f>IF(A102="","",'Summary Sheet'!G102)</f>
        <v/>
      </c>
      <c r="C102" s="6" t="str">
        <f t="shared" si="1"/>
        <v/>
      </c>
      <c r="D102" s="12" t="str">
        <f>IF(A102="","",D101+(D101*Assumptions!$B$17))</f>
        <v/>
      </c>
      <c r="E102" s="8" t="str">
        <f>IF(A102="","",E101+(E101*Assumptions!$B$11))</f>
        <v/>
      </c>
      <c r="F102" s="12" t="str">
        <f>IF(A102="","",(('Emissions Factors'!$B$4/'Diesel Vehicles'!E102)*(D102*B102))/10^6)</f>
        <v/>
      </c>
    </row>
    <row r="103" spans="1:6" x14ac:dyDescent="0.3">
      <c r="A103" t="str">
        <f>'Emission Assumption Summary'!A103</f>
        <v/>
      </c>
      <c r="B103" s="11" t="str">
        <f>IF(A103="","",'Summary Sheet'!G103)</f>
        <v/>
      </c>
      <c r="C103" s="6" t="str">
        <f t="shared" si="1"/>
        <v/>
      </c>
      <c r="D103" s="12" t="str">
        <f>IF(A103="","",D102+(D102*Assumptions!$B$17))</f>
        <v/>
      </c>
      <c r="E103" s="8" t="str">
        <f>IF(A103="","",E102+(E102*Assumptions!$B$11))</f>
        <v/>
      </c>
      <c r="F103" s="12" t="str">
        <f>IF(A103="","",(('Emissions Factors'!$B$4/'Diesel Vehicles'!E103)*(D103*B103))/10^6)</f>
        <v/>
      </c>
    </row>
    <row r="104" spans="1:6" x14ac:dyDescent="0.3">
      <c r="A104" t="str">
        <f>'Emission Assumption Summary'!A104</f>
        <v/>
      </c>
      <c r="B104" s="11" t="str">
        <f>IF(A104="","",'Summary Sheet'!G104)</f>
        <v/>
      </c>
      <c r="C104" s="6" t="str">
        <f t="shared" si="1"/>
        <v/>
      </c>
      <c r="D104" s="12" t="str">
        <f>IF(A104="","",D103+(D103*Assumptions!$B$17))</f>
        <v/>
      </c>
      <c r="E104" s="8" t="str">
        <f>IF(A104="","",E103+(E103*Assumptions!$B$11))</f>
        <v/>
      </c>
      <c r="F104" s="12" t="str">
        <f>IF(A104="","",(('Emissions Factors'!$B$4/'Diesel Vehicles'!E104)*(D104*B104))/10^6)</f>
        <v/>
      </c>
    </row>
    <row r="105" spans="1:6" x14ac:dyDescent="0.3">
      <c r="A105" t="str">
        <f>'Emission Assumption Summary'!A105</f>
        <v/>
      </c>
      <c r="B105" s="11" t="str">
        <f>IF(A105="","",'Summary Sheet'!G105)</f>
        <v/>
      </c>
      <c r="C105" s="6" t="str">
        <f t="shared" si="1"/>
        <v/>
      </c>
      <c r="D105" s="12" t="str">
        <f>IF(A105="","",D104+(D104*Assumptions!$B$17))</f>
        <v/>
      </c>
      <c r="E105" s="8" t="str">
        <f>IF(A105="","",E104+(E104*Assumptions!$B$11))</f>
        <v/>
      </c>
      <c r="F105" s="12" t="str">
        <f>IF(A105="","",(('Emissions Factors'!$B$4/'Diesel Vehicles'!E105)*(D105*B105))/10^6)</f>
        <v/>
      </c>
    </row>
    <row r="106" spans="1:6" x14ac:dyDescent="0.3">
      <c r="A106" t="str">
        <f>'Emission Assumption Summary'!A106</f>
        <v/>
      </c>
      <c r="B106" s="11" t="str">
        <f>IF(A106="","",'Summary Sheet'!G106)</f>
        <v/>
      </c>
      <c r="C106" s="6" t="str">
        <f t="shared" si="1"/>
        <v/>
      </c>
      <c r="D106" s="12" t="str">
        <f>IF(A106="","",D105+(D105*Assumptions!$B$17))</f>
        <v/>
      </c>
      <c r="E106" s="8" t="str">
        <f>IF(A106="","",E105+(E105*Assumptions!$B$11))</f>
        <v/>
      </c>
      <c r="F106" s="12" t="str">
        <f>IF(A106="","",(('Emissions Factors'!$B$4/'Diesel Vehicles'!E106)*(D106*B106))/10^6)</f>
        <v/>
      </c>
    </row>
    <row r="107" spans="1:6" x14ac:dyDescent="0.3">
      <c r="A107" t="str">
        <f>'Emission Assumption Summary'!A107</f>
        <v/>
      </c>
      <c r="B107" s="11" t="str">
        <f>IF(A107="","",'Summary Sheet'!G107)</f>
        <v/>
      </c>
      <c r="C107" s="6" t="str">
        <f t="shared" si="1"/>
        <v/>
      </c>
      <c r="D107" s="12" t="str">
        <f>IF(A107="","",D106+(D106*Assumptions!$B$17))</f>
        <v/>
      </c>
      <c r="E107" s="8" t="str">
        <f>IF(A107="","",E106+(E106*Assumptions!$B$11))</f>
        <v/>
      </c>
      <c r="F107" s="12" t="str">
        <f>IF(A107="","",(('Emissions Factors'!$B$4/'Diesel Vehicles'!E107)*(D107*B107))/10^6)</f>
        <v/>
      </c>
    </row>
    <row r="108" spans="1:6" x14ac:dyDescent="0.3">
      <c r="A108" t="str">
        <f>'Emission Assumption Summary'!A108</f>
        <v/>
      </c>
      <c r="B108" s="11" t="str">
        <f>IF(A108="","",'Summary Sheet'!G108)</f>
        <v/>
      </c>
      <c r="C108" s="6" t="str">
        <f t="shared" si="1"/>
        <v/>
      </c>
      <c r="D108" s="12" t="str">
        <f>IF(A108="","",D107+(D107*Assumptions!$B$17))</f>
        <v/>
      </c>
      <c r="E108" s="8" t="str">
        <f>IF(A108="","",E107+(E107*Assumptions!$B$11))</f>
        <v/>
      </c>
      <c r="F108" s="12" t="str">
        <f>IF(A108="","",(('Emissions Factors'!$B$4/'Diesel Vehicles'!E108)*(D108*B108))/10^6)</f>
        <v/>
      </c>
    </row>
    <row r="109" spans="1:6" x14ac:dyDescent="0.3">
      <c r="A109" t="str">
        <f>'Emission Assumption Summary'!A109</f>
        <v/>
      </c>
      <c r="B109" s="11" t="str">
        <f>IF(A109="","",'Summary Sheet'!G109)</f>
        <v/>
      </c>
      <c r="C109" s="6" t="str">
        <f t="shared" si="1"/>
        <v/>
      </c>
      <c r="D109" s="12" t="str">
        <f>IF(A109="","",D108+(D108*Assumptions!$B$17))</f>
        <v/>
      </c>
      <c r="E109" s="8" t="str">
        <f>IF(A109="","",E108+(E108*Assumptions!$B$11))</f>
        <v/>
      </c>
      <c r="F109" s="12" t="str">
        <f>IF(A109="","",(('Emissions Factors'!$B$4/'Diesel Vehicles'!E109)*(D109*B109))/10^6)</f>
        <v/>
      </c>
    </row>
    <row r="110" spans="1:6" x14ac:dyDescent="0.3">
      <c r="A110" t="str">
        <f>'Emission Assumption Summary'!A110</f>
        <v/>
      </c>
      <c r="B110" s="11" t="str">
        <f>IF(A110="","",'Summary Sheet'!G110)</f>
        <v/>
      </c>
      <c r="C110" s="6" t="str">
        <f t="shared" si="1"/>
        <v/>
      </c>
      <c r="D110" s="12" t="str">
        <f>IF(A110="","",D109+(D109*Assumptions!$B$17))</f>
        <v/>
      </c>
      <c r="E110" s="8" t="str">
        <f>IF(A110="","",E109+(E109*Assumptions!$B$11))</f>
        <v/>
      </c>
      <c r="F110" s="12" t="str">
        <f>IF(A110="","",(('Emissions Factors'!$B$4/'Diesel Vehicles'!E110)*(D110*B110))/10^6)</f>
        <v/>
      </c>
    </row>
    <row r="111" spans="1:6" x14ac:dyDescent="0.3">
      <c r="A111" t="str">
        <f>'Emission Assumption Summary'!A111</f>
        <v/>
      </c>
      <c r="B111" s="11" t="str">
        <f>IF(A111="","",'Summary Sheet'!G111)</f>
        <v/>
      </c>
      <c r="C111" s="6" t="str">
        <f t="shared" si="1"/>
        <v/>
      </c>
      <c r="D111" s="12" t="str">
        <f>IF(A111="","",D110+(D110*Assumptions!$B$17))</f>
        <v/>
      </c>
      <c r="E111" s="8" t="str">
        <f>IF(A111="","",E110+(E110*Assumptions!$B$11))</f>
        <v/>
      </c>
      <c r="F111" s="12" t="str">
        <f>IF(A111="","",(('Emissions Factors'!$B$4/'Diesel Vehicles'!E111)*(D111*B111))/10^6)</f>
        <v/>
      </c>
    </row>
    <row r="112" spans="1:6" x14ac:dyDescent="0.3">
      <c r="A112" t="str">
        <f>'Emission Assumption Summary'!A112</f>
        <v/>
      </c>
      <c r="B112" s="11" t="str">
        <f>IF(A112="","",'Summary Sheet'!G112)</f>
        <v/>
      </c>
      <c r="C112" s="6" t="str">
        <f t="shared" si="1"/>
        <v/>
      </c>
      <c r="D112" s="12" t="str">
        <f>IF(A112="","",D111+(D111*Assumptions!$B$17))</f>
        <v/>
      </c>
      <c r="E112" s="8" t="str">
        <f>IF(A112="","",E111+(E111*Assumptions!$B$11))</f>
        <v/>
      </c>
      <c r="F112" s="12" t="str">
        <f>IF(A112="","",(('Emissions Factors'!$B$4/'Diesel Vehicles'!E112)*(D112*B112))/10^6)</f>
        <v/>
      </c>
    </row>
    <row r="113" spans="1:6" x14ac:dyDescent="0.3">
      <c r="A113" t="str">
        <f>'Emission Assumption Summary'!A113</f>
        <v/>
      </c>
      <c r="B113" s="11" t="str">
        <f>IF(A113="","",'Summary Sheet'!G113)</f>
        <v/>
      </c>
      <c r="C113" s="6" t="str">
        <f t="shared" si="1"/>
        <v/>
      </c>
      <c r="D113" s="12" t="str">
        <f>IF(A113="","",D112+(D112*Assumptions!$B$17))</f>
        <v/>
      </c>
      <c r="E113" s="8" t="str">
        <f>IF(A113="","",E112+(E112*Assumptions!$B$11))</f>
        <v/>
      </c>
      <c r="F113" s="12" t="str">
        <f>IF(A113="","",(('Emissions Factors'!$B$4/'Diesel Vehicles'!E113)*(D113*B113))/10^6)</f>
        <v/>
      </c>
    </row>
    <row r="114" spans="1:6" x14ac:dyDescent="0.3">
      <c r="A114" t="str">
        <f>'Emission Assumption Summary'!A114</f>
        <v/>
      </c>
      <c r="B114" s="11" t="str">
        <f>IF(A114="","",'Summary Sheet'!G114)</f>
        <v/>
      </c>
      <c r="C114" s="6" t="str">
        <f t="shared" si="1"/>
        <v/>
      </c>
      <c r="D114" s="12" t="str">
        <f>IF(A114="","",D113+(D113*Assumptions!$B$17))</f>
        <v/>
      </c>
      <c r="E114" s="8" t="str">
        <f>IF(A114="","",E113+(E113*Assumptions!$B$11))</f>
        <v/>
      </c>
      <c r="F114" s="12" t="str">
        <f>IF(A114="","",(('Emissions Factors'!$B$4/'Diesel Vehicles'!E114)*(D114*B114))/10^6)</f>
        <v/>
      </c>
    </row>
    <row r="115" spans="1:6" x14ac:dyDescent="0.3">
      <c r="A115" t="str">
        <f>'Emission Assumption Summary'!A115</f>
        <v/>
      </c>
      <c r="B115" s="11" t="str">
        <f>IF(A115="","",'Summary Sheet'!G115)</f>
        <v/>
      </c>
      <c r="C115" s="6" t="str">
        <f t="shared" si="1"/>
        <v/>
      </c>
      <c r="D115" s="12" t="str">
        <f>IF(A115="","",D114+(D114*Assumptions!$B$17))</f>
        <v/>
      </c>
      <c r="E115" s="8" t="str">
        <f>IF(A115="","",E114+(E114*Assumptions!$B$11))</f>
        <v/>
      </c>
      <c r="F115" s="12" t="str">
        <f>IF(A115="","",(('Emissions Factors'!$B$4/'Diesel Vehicles'!E115)*(D115*B115))/10^6)</f>
        <v/>
      </c>
    </row>
    <row r="116" spans="1:6" x14ac:dyDescent="0.3">
      <c r="A116" t="str">
        <f>'Emission Assumption Summary'!A116</f>
        <v/>
      </c>
      <c r="B116" s="11" t="str">
        <f>IF(A116="","",'Summary Sheet'!G116)</f>
        <v/>
      </c>
      <c r="C116" s="6" t="str">
        <f t="shared" si="1"/>
        <v/>
      </c>
      <c r="D116" s="12" t="str">
        <f>IF(A116="","",D115+(D115*Assumptions!$B$17))</f>
        <v/>
      </c>
      <c r="E116" s="8" t="str">
        <f>IF(A116="","",E115+(E115*Assumptions!$B$11))</f>
        <v/>
      </c>
      <c r="F116" s="12" t="str">
        <f>IF(A116="","",(('Emissions Factors'!$B$4/'Diesel Vehicles'!E116)*(D116*B116))/10^6)</f>
        <v/>
      </c>
    </row>
    <row r="117" spans="1:6" x14ac:dyDescent="0.3">
      <c r="A117" t="str">
        <f>'Emission Assumption Summary'!A117</f>
        <v/>
      </c>
      <c r="B117" s="11" t="str">
        <f>IF(A117="","",'Summary Sheet'!G117)</f>
        <v/>
      </c>
      <c r="C117" s="6" t="str">
        <f t="shared" si="1"/>
        <v/>
      </c>
      <c r="D117" s="12" t="str">
        <f>IF(A117="","",D116+(D116*Assumptions!$B$17))</f>
        <v/>
      </c>
      <c r="E117" s="8" t="str">
        <f>IF(A117="","",E116+(E116*Assumptions!$B$11))</f>
        <v/>
      </c>
      <c r="F117" s="12" t="str">
        <f>IF(A117="","",(('Emissions Factors'!$B$4/'Diesel Vehicles'!E117)*(D117*B117))/10^6)</f>
        <v/>
      </c>
    </row>
    <row r="118" spans="1:6" x14ac:dyDescent="0.3">
      <c r="A118" t="str">
        <f>'Emission Assumption Summary'!A118</f>
        <v/>
      </c>
      <c r="B118" s="11" t="str">
        <f>IF(A118="","",'Summary Sheet'!G118)</f>
        <v/>
      </c>
      <c r="C118" s="6" t="str">
        <f t="shared" si="1"/>
        <v/>
      </c>
      <c r="D118" s="12" t="str">
        <f>IF(A118="","",D117+(D117*Assumptions!$B$17))</f>
        <v/>
      </c>
      <c r="E118" s="8" t="str">
        <f>IF(A118="","",E117+(E117*Assumptions!$B$11))</f>
        <v/>
      </c>
      <c r="F118" s="12" t="str">
        <f>IF(A118="","",(('Emissions Factors'!$B$4/'Diesel Vehicles'!E118)*(D118*B118))/10^6)</f>
        <v/>
      </c>
    </row>
    <row r="119" spans="1:6" x14ac:dyDescent="0.3">
      <c r="A119" t="str">
        <f>'Emission Assumption Summary'!A119</f>
        <v/>
      </c>
      <c r="B119" s="11" t="str">
        <f>IF(A119="","",'Summary Sheet'!G119)</f>
        <v/>
      </c>
      <c r="C119" s="6" t="str">
        <f t="shared" si="1"/>
        <v/>
      </c>
      <c r="D119" s="12" t="str">
        <f>IF(A119="","",D118+(D118*Assumptions!$B$17))</f>
        <v/>
      </c>
      <c r="E119" s="8" t="str">
        <f>IF(A119="","",E118+(E118*Assumptions!$B$11))</f>
        <v/>
      </c>
      <c r="F119" s="12" t="str">
        <f>IF(A119="","",(('Emissions Factors'!$B$4/'Diesel Vehicles'!E119)*(D119*B119))/10^6)</f>
        <v/>
      </c>
    </row>
    <row r="120" spans="1:6" x14ac:dyDescent="0.3">
      <c r="A120" t="str">
        <f>'Emission Assumption Summary'!A120</f>
        <v/>
      </c>
      <c r="B120" s="11" t="str">
        <f>IF(A120="","",'Summary Sheet'!G120)</f>
        <v/>
      </c>
      <c r="C120" s="6" t="str">
        <f t="shared" si="1"/>
        <v/>
      </c>
      <c r="D120" s="12" t="str">
        <f>IF(A120="","",D119+(D119*Assumptions!$B$17))</f>
        <v/>
      </c>
      <c r="E120" s="8" t="str">
        <f>IF(A120="","",E119+(E119*Assumptions!$B$11))</f>
        <v/>
      </c>
      <c r="F120" s="12" t="str">
        <f>IF(A120="","",(('Emissions Factors'!$B$4/'Diesel Vehicles'!E120)*(D120*B120))/10^6)</f>
        <v/>
      </c>
    </row>
    <row r="121" spans="1:6" x14ac:dyDescent="0.3">
      <c r="A121" t="str">
        <f>'Emission Assumption Summary'!A121</f>
        <v/>
      </c>
      <c r="B121" s="11" t="str">
        <f>IF(A121="","",'Summary Sheet'!G121)</f>
        <v/>
      </c>
      <c r="C121" s="6" t="str">
        <f t="shared" si="1"/>
        <v/>
      </c>
      <c r="D121" s="12" t="str">
        <f>IF(A121="","",D120+(D120*Assumptions!$B$17))</f>
        <v/>
      </c>
      <c r="E121" s="8" t="str">
        <f>IF(A121="","",E120+(E120*Assumptions!$B$11))</f>
        <v/>
      </c>
      <c r="F121" s="12" t="str">
        <f>IF(A121="","",(('Emissions Factors'!$B$4/'Diesel Vehicles'!E121)*(D121*B121))/10^6)</f>
        <v/>
      </c>
    </row>
    <row r="122" spans="1:6" x14ac:dyDescent="0.3">
      <c r="A122" t="str">
        <f>'Emission Assumption Summary'!A122</f>
        <v/>
      </c>
      <c r="B122" s="11" t="str">
        <f>IF(A122="","",'Summary Sheet'!G122)</f>
        <v/>
      </c>
      <c r="C122" s="6" t="str">
        <f t="shared" si="1"/>
        <v/>
      </c>
      <c r="D122" s="12" t="str">
        <f>IF(A122="","",D121+(D121*Assumptions!$B$17))</f>
        <v/>
      </c>
      <c r="E122" s="8" t="str">
        <f>IF(A122="","",E121+(E121*Assumptions!$B$11))</f>
        <v/>
      </c>
      <c r="F122" s="12" t="str">
        <f>IF(A122="","",(('Emissions Factors'!$B$4/'Diesel Vehicles'!E122)*(D122*B122))/10^6)</f>
        <v/>
      </c>
    </row>
    <row r="123" spans="1:6" x14ac:dyDescent="0.3">
      <c r="A123" t="str">
        <f>'Emission Assumption Summary'!A123</f>
        <v/>
      </c>
      <c r="B123" s="11" t="str">
        <f>IF(A123="","",'Summary Sheet'!G123)</f>
        <v/>
      </c>
      <c r="C123" s="6" t="str">
        <f t="shared" si="1"/>
        <v/>
      </c>
      <c r="D123" s="12" t="str">
        <f>IF(A123="","",D122+(D122*Assumptions!$B$17))</f>
        <v/>
      </c>
      <c r="E123" s="8" t="str">
        <f>IF(A123="","",E122+(E122*Assumptions!$B$11))</f>
        <v/>
      </c>
      <c r="F123" s="12" t="str">
        <f>IF(A123="","",(('Emissions Factors'!$B$4/'Diesel Vehicles'!E123)*(D123*B123))/10^6)</f>
        <v/>
      </c>
    </row>
    <row r="124" spans="1:6" x14ac:dyDescent="0.3">
      <c r="A124" t="str">
        <f>'Emission Assumption Summary'!A124</f>
        <v/>
      </c>
      <c r="B124" s="11" t="str">
        <f>IF(A124="","",'Summary Sheet'!G124)</f>
        <v/>
      </c>
      <c r="C124" s="6" t="str">
        <f t="shared" si="1"/>
        <v/>
      </c>
      <c r="D124" s="12" t="str">
        <f>IF(A124="","",D123+(D123*Assumptions!$B$17))</f>
        <v/>
      </c>
      <c r="E124" s="8" t="str">
        <f>IF(A124="","",E123+(E123*Assumptions!$B$11))</f>
        <v/>
      </c>
      <c r="F124" s="12" t="str">
        <f>IF(A124="","",(('Emissions Factors'!$B$4/'Diesel Vehicles'!E124)*(D124*B124))/10^6)</f>
        <v/>
      </c>
    </row>
    <row r="125" spans="1:6" x14ac:dyDescent="0.3">
      <c r="A125" t="str">
        <f>'Emission Assumption Summary'!A125</f>
        <v/>
      </c>
      <c r="B125" s="11" t="str">
        <f>IF(A125="","",'Summary Sheet'!G125)</f>
        <v/>
      </c>
      <c r="C125" s="6" t="str">
        <f t="shared" si="1"/>
        <v/>
      </c>
      <c r="D125" s="12" t="str">
        <f>IF(A125="","",D124+(D124*Assumptions!$B$17))</f>
        <v/>
      </c>
      <c r="E125" s="8" t="str">
        <f>IF(A125="","",E124+(E124*Assumptions!$B$11))</f>
        <v/>
      </c>
      <c r="F125" s="12" t="str">
        <f>IF(A125="","",(('Emissions Factors'!$B$4/'Diesel Vehicles'!E125)*(D125*B125))/10^6)</f>
        <v/>
      </c>
    </row>
    <row r="126" spans="1:6" x14ac:dyDescent="0.3">
      <c r="A126" t="str">
        <f>'Emission Assumption Summary'!A126</f>
        <v/>
      </c>
      <c r="B126" s="11" t="str">
        <f>IF(A126="","",'Summary Sheet'!G126)</f>
        <v/>
      </c>
      <c r="C126" s="6" t="str">
        <f t="shared" si="1"/>
        <v/>
      </c>
      <c r="D126" s="12" t="str">
        <f>IF(A126="","",D125+(D125*Assumptions!$B$17))</f>
        <v/>
      </c>
      <c r="E126" s="8" t="str">
        <f>IF(A126="","",E125+(E125*Assumptions!$B$11))</f>
        <v/>
      </c>
      <c r="F126" s="12" t="str">
        <f>IF(A126="","",(('Emissions Factors'!$B$4/'Diesel Vehicles'!E126)*(D126*B126))/10^6)</f>
        <v/>
      </c>
    </row>
    <row r="127" spans="1:6" x14ac:dyDescent="0.3">
      <c r="A127" t="str">
        <f>'Emission Assumption Summary'!A127</f>
        <v/>
      </c>
      <c r="B127" s="11" t="str">
        <f>IF(A127="","",'Summary Sheet'!G127)</f>
        <v/>
      </c>
      <c r="C127" s="6" t="str">
        <f t="shared" si="1"/>
        <v/>
      </c>
      <c r="D127" s="12" t="str">
        <f>IF(A127="","",D126+(D126*Assumptions!$B$17))</f>
        <v/>
      </c>
      <c r="E127" s="8" t="str">
        <f>IF(A127="","",E126+(E126*Assumptions!$B$11))</f>
        <v/>
      </c>
      <c r="F127" s="12" t="str">
        <f>IF(A127="","",(('Emissions Factors'!$B$4/'Diesel Vehicles'!E127)*(D127*B127))/10^6)</f>
        <v/>
      </c>
    </row>
    <row r="128" spans="1:6" x14ac:dyDescent="0.3">
      <c r="A128" t="str">
        <f>'Emission Assumption Summary'!A128</f>
        <v/>
      </c>
      <c r="B128" s="11" t="str">
        <f>IF(A128="","",'Summary Sheet'!G128)</f>
        <v/>
      </c>
      <c r="C128" s="6" t="str">
        <f t="shared" si="1"/>
        <v/>
      </c>
      <c r="D128" s="12" t="str">
        <f>IF(A128="","",D127+(D127*Assumptions!$B$17))</f>
        <v/>
      </c>
      <c r="E128" s="8" t="str">
        <f>IF(A128="","",E127+(E127*Assumptions!$B$11))</f>
        <v/>
      </c>
      <c r="F128" s="12" t="str">
        <f>IF(A128="","",(('Emissions Factors'!$B$4/'Diesel Vehicles'!E128)*(D128*B128))/10^6)</f>
        <v/>
      </c>
    </row>
    <row r="129" spans="1:6" x14ac:dyDescent="0.3">
      <c r="A129" t="str">
        <f>'Emission Assumption Summary'!A129</f>
        <v/>
      </c>
      <c r="B129" s="11" t="str">
        <f>IF(A129="","",'Summary Sheet'!G129)</f>
        <v/>
      </c>
      <c r="C129" s="6" t="str">
        <f t="shared" si="1"/>
        <v/>
      </c>
      <c r="D129" s="12" t="str">
        <f>IF(A129="","",D128+(D128*Assumptions!$B$17))</f>
        <v/>
      </c>
      <c r="E129" s="8" t="str">
        <f>IF(A129="","",E128+(E128*Assumptions!$B$11))</f>
        <v/>
      </c>
      <c r="F129" s="12" t="str">
        <f>IF(A129="","",(('Emissions Factors'!$B$4/'Diesel Vehicles'!E129)*(D129*B129))/10^6)</f>
        <v/>
      </c>
    </row>
    <row r="130" spans="1:6" x14ac:dyDescent="0.3">
      <c r="A130" t="str">
        <f>'Emission Assumption Summary'!A130</f>
        <v/>
      </c>
      <c r="B130" s="11" t="str">
        <f>IF(A130="","",'Summary Sheet'!G130)</f>
        <v/>
      </c>
      <c r="C130" s="6" t="str">
        <f t="shared" si="1"/>
        <v/>
      </c>
      <c r="D130" s="12" t="str">
        <f>IF(A130="","",D129+(D129*Assumptions!$B$17))</f>
        <v/>
      </c>
      <c r="E130" s="8" t="str">
        <f>IF(A130="","",E129+(E129*Assumptions!$B$11))</f>
        <v/>
      </c>
      <c r="F130" s="12" t="str">
        <f>IF(A130="","",(('Emissions Factors'!$B$4/'Diesel Vehicles'!E130)*(D130*B130))/10^6)</f>
        <v/>
      </c>
    </row>
    <row r="131" spans="1:6" x14ac:dyDescent="0.3">
      <c r="A131" t="str">
        <f>'Emission Assumption Summary'!A131</f>
        <v/>
      </c>
      <c r="B131" s="11" t="str">
        <f>IF(A131="","",'Summary Sheet'!G131)</f>
        <v/>
      </c>
      <c r="C131" s="6" t="str">
        <f t="shared" si="1"/>
        <v/>
      </c>
      <c r="D131" s="12" t="str">
        <f>IF(A131="","",D130+(D130*Assumptions!$B$17))</f>
        <v/>
      </c>
      <c r="E131" s="8" t="str">
        <f>IF(A131="","",E130+(E130*Assumptions!$B$11))</f>
        <v/>
      </c>
      <c r="F131" s="12" t="str">
        <f>IF(A131="","",(('Emissions Factors'!$B$4/'Diesel Vehicles'!E131)*(D131*B131))/10^6)</f>
        <v/>
      </c>
    </row>
    <row r="132" spans="1:6" x14ac:dyDescent="0.3">
      <c r="A132" t="str">
        <f>'Emission Assumption Summary'!A132</f>
        <v/>
      </c>
      <c r="B132" s="11" t="str">
        <f>IF(A132="","",'Summary Sheet'!G132)</f>
        <v/>
      </c>
      <c r="C132" s="6" t="str">
        <f t="shared" ref="C132:C195" si="2">IF(A132="","",(B132-B131)/B132)</f>
        <v/>
      </c>
      <c r="D132" s="12" t="str">
        <f>IF(A132="","",D131+(D131*Assumptions!$B$17))</f>
        <v/>
      </c>
      <c r="E132" s="8" t="str">
        <f>IF(A132="","",E131+(E131*Assumptions!$B$11))</f>
        <v/>
      </c>
      <c r="F132" s="12" t="str">
        <f>IF(A132="","",(('Emissions Factors'!$B$4/'Diesel Vehicles'!E132)*(D132*B132))/10^6)</f>
        <v/>
      </c>
    </row>
    <row r="133" spans="1:6" x14ac:dyDescent="0.3">
      <c r="A133" t="str">
        <f>'Emission Assumption Summary'!A133</f>
        <v/>
      </c>
      <c r="B133" s="11" t="str">
        <f>IF(A133="","",'Summary Sheet'!G133)</f>
        <v/>
      </c>
      <c r="C133" s="6" t="str">
        <f t="shared" si="2"/>
        <v/>
      </c>
      <c r="D133" s="12" t="str">
        <f>IF(A133="","",D132+(D132*Assumptions!$B$17))</f>
        <v/>
      </c>
      <c r="E133" s="8" t="str">
        <f>IF(A133="","",E132+(E132*Assumptions!$B$11))</f>
        <v/>
      </c>
      <c r="F133" s="12" t="str">
        <f>IF(A133="","",(('Emissions Factors'!$B$4/'Diesel Vehicles'!E133)*(D133*B133))/10^6)</f>
        <v/>
      </c>
    </row>
    <row r="134" spans="1:6" x14ac:dyDescent="0.3">
      <c r="A134" t="str">
        <f>'Emission Assumption Summary'!A134</f>
        <v/>
      </c>
      <c r="B134" s="11" t="str">
        <f>IF(A134="","",'Summary Sheet'!G134)</f>
        <v/>
      </c>
      <c r="C134" s="6" t="str">
        <f t="shared" si="2"/>
        <v/>
      </c>
      <c r="D134" s="12" t="str">
        <f>IF(A134="","",D133+(D133*Assumptions!$B$17))</f>
        <v/>
      </c>
      <c r="E134" s="8" t="str">
        <f>IF(A134="","",E133+(E133*Assumptions!$B$11))</f>
        <v/>
      </c>
      <c r="F134" s="12" t="str">
        <f>IF(A134="","",(('Emissions Factors'!$B$4/'Diesel Vehicles'!E134)*(D134*B134))/10^6)</f>
        <v/>
      </c>
    </row>
    <row r="135" spans="1:6" x14ac:dyDescent="0.3">
      <c r="A135" t="str">
        <f>'Emission Assumption Summary'!A135</f>
        <v/>
      </c>
      <c r="B135" s="11" t="str">
        <f>IF(A135="","",'Summary Sheet'!G135)</f>
        <v/>
      </c>
      <c r="C135" s="6" t="str">
        <f t="shared" si="2"/>
        <v/>
      </c>
      <c r="D135" s="12" t="str">
        <f>IF(A135="","",D134+(D134*Assumptions!$B$17))</f>
        <v/>
      </c>
      <c r="E135" s="8" t="str">
        <f>IF(A135="","",E134+(E134*Assumptions!$B$11))</f>
        <v/>
      </c>
      <c r="F135" s="12" t="str">
        <f>IF(A135="","",(('Emissions Factors'!$B$4/'Diesel Vehicles'!E135)*(D135*B135))/10^6)</f>
        <v/>
      </c>
    </row>
    <row r="136" spans="1:6" x14ac:dyDescent="0.3">
      <c r="A136" t="str">
        <f>'Emission Assumption Summary'!A136</f>
        <v/>
      </c>
      <c r="B136" s="11" t="str">
        <f>IF(A136="","",'Summary Sheet'!G136)</f>
        <v/>
      </c>
      <c r="C136" s="6" t="str">
        <f t="shared" si="2"/>
        <v/>
      </c>
      <c r="D136" s="12" t="str">
        <f>IF(A136="","",D135+(D135*Assumptions!$B$17))</f>
        <v/>
      </c>
      <c r="E136" s="8" t="str">
        <f>IF(A136="","",E135+(E135*Assumptions!$B$11))</f>
        <v/>
      </c>
      <c r="F136" s="12" t="str">
        <f>IF(A136="","",(('Emissions Factors'!$B$4/'Diesel Vehicles'!E136)*(D136*B136))/10^6)</f>
        <v/>
      </c>
    </row>
    <row r="137" spans="1:6" x14ac:dyDescent="0.3">
      <c r="A137" t="str">
        <f>'Emission Assumption Summary'!A137</f>
        <v/>
      </c>
      <c r="B137" s="11" t="str">
        <f>IF(A137="","",'Summary Sheet'!G137)</f>
        <v/>
      </c>
      <c r="C137" s="6" t="str">
        <f t="shared" si="2"/>
        <v/>
      </c>
      <c r="D137" s="12" t="str">
        <f>IF(A137="","",D136+(D136*Assumptions!$B$17))</f>
        <v/>
      </c>
      <c r="E137" s="8" t="str">
        <f>IF(A137="","",E136+(E136*Assumptions!$B$11))</f>
        <v/>
      </c>
      <c r="F137" s="12" t="str">
        <f>IF(A137="","",(('Emissions Factors'!$B$4/'Diesel Vehicles'!E137)*(D137*B137))/10^6)</f>
        <v/>
      </c>
    </row>
    <row r="138" spans="1:6" x14ac:dyDescent="0.3">
      <c r="A138" t="str">
        <f>'Emission Assumption Summary'!A138</f>
        <v/>
      </c>
      <c r="B138" s="11" t="str">
        <f>IF(A138="","",'Summary Sheet'!G138)</f>
        <v/>
      </c>
      <c r="C138" s="6" t="str">
        <f t="shared" si="2"/>
        <v/>
      </c>
      <c r="D138" s="12" t="str">
        <f>IF(A138="","",D137+(D137*Assumptions!$B$17))</f>
        <v/>
      </c>
      <c r="E138" s="8" t="str">
        <f>IF(A138="","",E137+(E137*Assumptions!$B$11))</f>
        <v/>
      </c>
      <c r="F138" s="12" t="str">
        <f>IF(A138="","",(('Emissions Factors'!$B$4/'Diesel Vehicles'!E138)*(D138*B138))/10^6)</f>
        <v/>
      </c>
    </row>
    <row r="139" spans="1:6" x14ac:dyDescent="0.3">
      <c r="A139" t="str">
        <f>'Emission Assumption Summary'!A139</f>
        <v/>
      </c>
      <c r="B139" s="11" t="str">
        <f>IF(A139="","",'Summary Sheet'!G139)</f>
        <v/>
      </c>
      <c r="C139" s="6" t="str">
        <f t="shared" si="2"/>
        <v/>
      </c>
      <c r="D139" s="12" t="str">
        <f>IF(A139="","",D138+(D138*Assumptions!$B$17))</f>
        <v/>
      </c>
      <c r="E139" s="8" t="str">
        <f>IF(A139="","",E138+(E138*Assumptions!$B$11))</f>
        <v/>
      </c>
      <c r="F139" s="12" t="str">
        <f>IF(A139="","",(('Emissions Factors'!$B$4/'Diesel Vehicles'!E139)*(D139*B139))/10^6)</f>
        <v/>
      </c>
    </row>
    <row r="140" spans="1:6" x14ac:dyDescent="0.3">
      <c r="A140" t="str">
        <f>'Emission Assumption Summary'!A140</f>
        <v/>
      </c>
      <c r="B140" s="11" t="str">
        <f>IF(A140="","",'Summary Sheet'!G140)</f>
        <v/>
      </c>
      <c r="C140" s="6" t="str">
        <f t="shared" si="2"/>
        <v/>
      </c>
      <c r="D140" s="12" t="str">
        <f>IF(A140="","",D139+(D139*Assumptions!$B$17))</f>
        <v/>
      </c>
      <c r="E140" s="8" t="str">
        <f>IF(A140="","",E139+(E139*Assumptions!$B$11))</f>
        <v/>
      </c>
      <c r="F140" s="12" t="str">
        <f>IF(A140="","",(('Emissions Factors'!$B$4/'Diesel Vehicles'!E140)*(D140*B140))/10^6)</f>
        <v/>
      </c>
    </row>
    <row r="141" spans="1:6" x14ac:dyDescent="0.3">
      <c r="A141" t="str">
        <f>'Emission Assumption Summary'!A141</f>
        <v/>
      </c>
      <c r="B141" s="11" t="str">
        <f>IF(A141="","",'Summary Sheet'!G141)</f>
        <v/>
      </c>
      <c r="C141" s="6" t="str">
        <f t="shared" si="2"/>
        <v/>
      </c>
      <c r="D141" s="12" t="str">
        <f>IF(A141="","",D140+(D140*Assumptions!$B$17))</f>
        <v/>
      </c>
      <c r="E141" s="8" t="str">
        <f>IF(A141="","",E140+(E140*Assumptions!$B$11))</f>
        <v/>
      </c>
      <c r="F141" s="12" t="str">
        <f>IF(A141="","",(('Emissions Factors'!$B$4/'Diesel Vehicles'!E141)*(D141*B141))/10^6)</f>
        <v/>
      </c>
    </row>
    <row r="142" spans="1:6" x14ac:dyDescent="0.3">
      <c r="A142" t="str">
        <f>'Emission Assumption Summary'!A142</f>
        <v/>
      </c>
      <c r="B142" s="11" t="str">
        <f>IF(A142="","",'Summary Sheet'!G142)</f>
        <v/>
      </c>
      <c r="C142" s="6" t="str">
        <f t="shared" si="2"/>
        <v/>
      </c>
      <c r="D142" s="12" t="str">
        <f>IF(A142="","",D141+(D141*Assumptions!$B$17))</f>
        <v/>
      </c>
      <c r="E142" s="8" t="str">
        <f>IF(A142="","",E141+(E141*Assumptions!$B$11))</f>
        <v/>
      </c>
      <c r="F142" s="12" t="str">
        <f>IF(A142="","",(('Emissions Factors'!$B$4/'Diesel Vehicles'!E142)*(D142*B142))/10^6)</f>
        <v/>
      </c>
    </row>
    <row r="143" spans="1:6" x14ac:dyDescent="0.3">
      <c r="A143" t="str">
        <f>'Emission Assumption Summary'!A143</f>
        <v/>
      </c>
      <c r="B143" s="11" t="str">
        <f>IF(A143="","",'Summary Sheet'!G143)</f>
        <v/>
      </c>
      <c r="C143" s="6" t="str">
        <f t="shared" si="2"/>
        <v/>
      </c>
      <c r="D143" s="12" t="str">
        <f>IF(A143="","",D142+(D142*Assumptions!$B$17))</f>
        <v/>
      </c>
      <c r="E143" s="8" t="str">
        <f>IF(A143="","",E142+(E142*Assumptions!$B$11))</f>
        <v/>
      </c>
      <c r="F143" s="12" t="str">
        <f>IF(A143="","",(('Emissions Factors'!$B$4/'Diesel Vehicles'!E143)*(D143*B143))/10^6)</f>
        <v/>
      </c>
    </row>
    <row r="144" spans="1:6" x14ac:dyDescent="0.3">
      <c r="A144" t="str">
        <f>'Emission Assumption Summary'!A144</f>
        <v/>
      </c>
      <c r="B144" s="11" t="str">
        <f>IF(A144="","",'Summary Sheet'!G144)</f>
        <v/>
      </c>
      <c r="C144" s="6" t="str">
        <f t="shared" si="2"/>
        <v/>
      </c>
      <c r="D144" s="12" t="str">
        <f>IF(A144="","",D143+(D143*Assumptions!$B$17))</f>
        <v/>
      </c>
      <c r="E144" s="8" t="str">
        <f>IF(A144="","",E143+(E143*Assumptions!$B$11))</f>
        <v/>
      </c>
      <c r="F144" s="12" t="str">
        <f>IF(A144="","",(('Emissions Factors'!$B$4/'Diesel Vehicles'!E144)*(D144*B144))/10^6)</f>
        <v/>
      </c>
    </row>
    <row r="145" spans="1:6" x14ac:dyDescent="0.3">
      <c r="A145" t="str">
        <f>'Emission Assumption Summary'!A145</f>
        <v/>
      </c>
      <c r="B145" s="11" t="str">
        <f>IF(A145="","",'Summary Sheet'!G145)</f>
        <v/>
      </c>
      <c r="C145" s="6" t="str">
        <f t="shared" si="2"/>
        <v/>
      </c>
      <c r="D145" s="12" t="str">
        <f>IF(A145="","",D144+(D144*Assumptions!$B$17))</f>
        <v/>
      </c>
      <c r="E145" s="8" t="str">
        <f>IF(A145="","",E144+(E144*Assumptions!$B$11))</f>
        <v/>
      </c>
      <c r="F145" s="12" t="str">
        <f>IF(A145="","",(('Emissions Factors'!$B$4/'Diesel Vehicles'!E145)*(D145*B145))/10^6)</f>
        <v/>
      </c>
    </row>
    <row r="146" spans="1:6" x14ac:dyDescent="0.3">
      <c r="A146" t="str">
        <f>'Emission Assumption Summary'!A146</f>
        <v/>
      </c>
      <c r="B146" s="11" t="str">
        <f>IF(A146="","",'Summary Sheet'!G146)</f>
        <v/>
      </c>
      <c r="C146" s="6" t="str">
        <f t="shared" si="2"/>
        <v/>
      </c>
      <c r="D146" s="12" t="str">
        <f>IF(A146="","",D145+(D145*Assumptions!$B$17))</f>
        <v/>
      </c>
      <c r="E146" s="8" t="str">
        <f>IF(A146="","",E145+(E145*Assumptions!$B$11))</f>
        <v/>
      </c>
      <c r="F146" s="12" t="str">
        <f>IF(A146="","",(('Emissions Factors'!$B$4/'Diesel Vehicles'!E146)*(D146*B146))/10^6)</f>
        <v/>
      </c>
    </row>
    <row r="147" spans="1:6" x14ac:dyDescent="0.3">
      <c r="A147" t="str">
        <f>'Emission Assumption Summary'!A147</f>
        <v/>
      </c>
      <c r="B147" s="11" t="str">
        <f>IF(A147="","",'Summary Sheet'!G147)</f>
        <v/>
      </c>
      <c r="C147" s="6" t="str">
        <f t="shared" si="2"/>
        <v/>
      </c>
      <c r="D147" s="12" t="str">
        <f>IF(A147="","",D146+(D146*Assumptions!$B$17))</f>
        <v/>
      </c>
      <c r="E147" s="8" t="str">
        <f>IF(A147="","",E146+(E146*Assumptions!$B$11))</f>
        <v/>
      </c>
      <c r="F147" s="12" t="str">
        <f>IF(A147="","",(('Emissions Factors'!$B$4/'Diesel Vehicles'!E147)*(D147*B147))/10^6)</f>
        <v/>
      </c>
    </row>
    <row r="148" spans="1:6" x14ac:dyDescent="0.3">
      <c r="A148" t="str">
        <f>'Emission Assumption Summary'!A148</f>
        <v/>
      </c>
      <c r="B148" s="11" t="str">
        <f>IF(A148="","",'Summary Sheet'!G148)</f>
        <v/>
      </c>
      <c r="C148" s="6" t="str">
        <f t="shared" si="2"/>
        <v/>
      </c>
      <c r="D148" s="12" t="str">
        <f>IF(A148="","",D147+(D147*Assumptions!$B$17))</f>
        <v/>
      </c>
      <c r="E148" s="8" t="str">
        <f>IF(A148="","",E147+(E147*Assumptions!$B$11))</f>
        <v/>
      </c>
      <c r="F148" s="12" t="str">
        <f>IF(A148="","",(('Emissions Factors'!$B$4/'Diesel Vehicles'!E148)*(D148*B148))/10^6)</f>
        <v/>
      </c>
    </row>
    <row r="149" spans="1:6" x14ac:dyDescent="0.3">
      <c r="A149" t="str">
        <f>'Emission Assumption Summary'!A149</f>
        <v/>
      </c>
      <c r="B149" s="11" t="str">
        <f>IF(A149="","",'Summary Sheet'!G149)</f>
        <v/>
      </c>
      <c r="C149" s="6" t="str">
        <f t="shared" si="2"/>
        <v/>
      </c>
      <c r="D149" s="12" t="str">
        <f>IF(A149="","",D148+(D148*Assumptions!$B$17))</f>
        <v/>
      </c>
      <c r="E149" s="8" t="str">
        <f>IF(A149="","",E148+(E148*Assumptions!$B$11))</f>
        <v/>
      </c>
      <c r="F149" s="12" t="str">
        <f>IF(A149="","",(('Emissions Factors'!$B$4/'Diesel Vehicles'!E149)*(D149*B149))/10^6)</f>
        <v/>
      </c>
    </row>
    <row r="150" spans="1:6" x14ac:dyDescent="0.3">
      <c r="A150" t="str">
        <f>'Emission Assumption Summary'!A150</f>
        <v/>
      </c>
      <c r="B150" s="11" t="str">
        <f>IF(A150="","",'Summary Sheet'!G150)</f>
        <v/>
      </c>
      <c r="C150" s="6" t="str">
        <f t="shared" si="2"/>
        <v/>
      </c>
      <c r="D150" s="12" t="str">
        <f>IF(A150="","",D149+(D149*Assumptions!$B$17))</f>
        <v/>
      </c>
      <c r="E150" s="8" t="str">
        <f>IF(A150="","",E149+(E149*Assumptions!$B$11))</f>
        <v/>
      </c>
      <c r="F150" s="12" t="str">
        <f>IF(A150="","",(('Emissions Factors'!$B$4/'Diesel Vehicles'!E150)*(D150*B150))/10^6)</f>
        <v/>
      </c>
    </row>
    <row r="151" spans="1:6" x14ac:dyDescent="0.3">
      <c r="A151" t="str">
        <f>'Emission Assumption Summary'!A151</f>
        <v/>
      </c>
      <c r="B151" s="11" t="str">
        <f>IF(A151="","",'Summary Sheet'!G151)</f>
        <v/>
      </c>
      <c r="C151" s="6" t="str">
        <f t="shared" si="2"/>
        <v/>
      </c>
      <c r="D151" s="12" t="str">
        <f>IF(A151="","",D150+(D150*Assumptions!$B$17))</f>
        <v/>
      </c>
      <c r="E151" s="8" t="str">
        <f>IF(A151="","",E150+(E150*Assumptions!$B$11))</f>
        <v/>
      </c>
      <c r="F151" s="12" t="str">
        <f>IF(A151="","",(('Emissions Factors'!$B$4/'Diesel Vehicles'!E151)*(D151*B151))/10^6)</f>
        <v/>
      </c>
    </row>
    <row r="152" spans="1:6" x14ac:dyDescent="0.3">
      <c r="A152" t="str">
        <f>'Emission Assumption Summary'!A152</f>
        <v/>
      </c>
      <c r="B152" s="11" t="str">
        <f>IF(A152="","",'Summary Sheet'!G152)</f>
        <v/>
      </c>
      <c r="C152" s="6" t="str">
        <f t="shared" si="2"/>
        <v/>
      </c>
      <c r="D152" s="12" t="str">
        <f>IF(A152="","",D151+(D151*Assumptions!$B$17))</f>
        <v/>
      </c>
      <c r="E152" s="8" t="str">
        <f>IF(A152="","",E151+(E151*Assumptions!$B$11))</f>
        <v/>
      </c>
      <c r="F152" s="12" t="str">
        <f>IF(A152="","",(('Emissions Factors'!$B$4/'Diesel Vehicles'!E152)*(D152*B152))/10^6)</f>
        <v/>
      </c>
    </row>
    <row r="153" spans="1:6" x14ac:dyDescent="0.3">
      <c r="A153" t="str">
        <f>'Emission Assumption Summary'!A153</f>
        <v/>
      </c>
      <c r="B153" s="11" t="str">
        <f>IF(A153="","",'Summary Sheet'!G153)</f>
        <v/>
      </c>
      <c r="C153" s="6" t="str">
        <f t="shared" si="2"/>
        <v/>
      </c>
      <c r="D153" s="12" t="str">
        <f>IF(A153="","",D152+(D152*Assumptions!$B$17))</f>
        <v/>
      </c>
      <c r="E153" s="8" t="str">
        <f>IF(A153="","",E152+(E152*Assumptions!$B$11))</f>
        <v/>
      </c>
      <c r="F153" s="12" t="str">
        <f>IF(A153="","",(('Emissions Factors'!$B$4/'Diesel Vehicles'!E153)*(D153*B153))/10^6)</f>
        <v/>
      </c>
    </row>
    <row r="154" spans="1:6" x14ac:dyDescent="0.3">
      <c r="A154" t="str">
        <f>'Emission Assumption Summary'!A154</f>
        <v/>
      </c>
      <c r="B154" s="11" t="str">
        <f>IF(A154="","",'Summary Sheet'!G154)</f>
        <v/>
      </c>
      <c r="C154" s="6" t="str">
        <f t="shared" si="2"/>
        <v/>
      </c>
      <c r="D154" s="12" t="str">
        <f>IF(A154="","",D153+(D153*Assumptions!$B$17))</f>
        <v/>
      </c>
      <c r="E154" s="8" t="str">
        <f>IF(A154="","",E153+(E153*Assumptions!$B$11))</f>
        <v/>
      </c>
      <c r="F154" s="12" t="str">
        <f>IF(A154="","",(('Emissions Factors'!$B$4/'Diesel Vehicles'!E154)*(D154*B154))/10^6)</f>
        <v/>
      </c>
    </row>
    <row r="155" spans="1:6" x14ac:dyDescent="0.3">
      <c r="A155" t="str">
        <f>'Emission Assumption Summary'!A155</f>
        <v/>
      </c>
      <c r="B155" s="11" t="str">
        <f>IF(A155="","",'Summary Sheet'!G155)</f>
        <v/>
      </c>
      <c r="C155" s="6" t="str">
        <f t="shared" si="2"/>
        <v/>
      </c>
      <c r="D155" s="12" t="str">
        <f>IF(A155="","",D154+(D154*Assumptions!$B$17))</f>
        <v/>
      </c>
      <c r="E155" s="8" t="str">
        <f>IF(A155="","",E154+(E154*Assumptions!$B$11))</f>
        <v/>
      </c>
      <c r="F155" s="12" t="str">
        <f>IF(A155="","",(('Emissions Factors'!$B$4/'Diesel Vehicles'!E155)*(D155*B155))/10^6)</f>
        <v/>
      </c>
    </row>
    <row r="156" spans="1:6" x14ac:dyDescent="0.3">
      <c r="A156" t="str">
        <f>'Emission Assumption Summary'!A156</f>
        <v/>
      </c>
      <c r="B156" s="11" t="str">
        <f>IF(A156="","",'Summary Sheet'!G156)</f>
        <v/>
      </c>
      <c r="C156" s="6" t="str">
        <f t="shared" si="2"/>
        <v/>
      </c>
      <c r="D156" s="12" t="str">
        <f>IF(A156="","",D155+(D155*Assumptions!$B$17))</f>
        <v/>
      </c>
      <c r="E156" s="8" t="str">
        <f>IF(A156="","",E155+(E155*Assumptions!$B$11))</f>
        <v/>
      </c>
      <c r="F156" s="12" t="str">
        <f>IF(A156="","",(('Emissions Factors'!$B$4/'Diesel Vehicles'!E156)*(D156*B156))/10^6)</f>
        <v/>
      </c>
    </row>
    <row r="157" spans="1:6" x14ac:dyDescent="0.3">
      <c r="A157" t="str">
        <f>'Emission Assumption Summary'!A157</f>
        <v/>
      </c>
      <c r="B157" s="11" t="str">
        <f>IF(A157="","",'Summary Sheet'!G157)</f>
        <v/>
      </c>
      <c r="C157" s="6" t="str">
        <f t="shared" si="2"/>
        <v/>
      </c>
      <c r="D157" s="12" t="str">
        <f>IF(A157="","",D156+(D156*Assumptions!$B$17))</f>
        <v/>
      </c>
      <c r="E157" s="8" t="str">
        <f>IF(A157="","",E156+(E156*Assumptions!$B$11))</f>
        <v/>
      </c>
      <c r="F157" s="12" t="str">
        <f>IF(A157="","",(('Emissions Factors'!$B$4/'Diesel Vehicles'!E157)*(D157*B157))/10^6)</f>
        <v/>
      </c>
    </row>
    <row r="158" spans="1:6" x14ac:dyDescent="0.3">
      <c r="A158" t="str">
        <f>'Emission Assumption Summary'!A158</f>
        <v/>
      </c>
      <c r="B158" s="11" t="str">
        <f>IF(A158="","",'Summary Sheet'!G158)</f>
        <v/>
      </c>
      <c r="C158" s="6" t="str">
        <f t="shared" si="2"/>
        <v/>
      </c>
      <c r="D158" s="12" t="str">
        <f>IF(A158="","",D157+(D157*Assumptions!$B$17))</f>
        <v/>
      </c>
      <c r="E158" s="8" t="str">
        <f>IF(A158="","",E157+(E157*Assumptions!$B$11))</f>
        <v/>
      </c>
      <c r="F158" s="12" t="str">
        <f>IF(A158="","",(('Emissions Factors'!$B$4/'Diesel Vehicles'!E158)*(D158*B158))/10^6)</f>
        <v/>
      </c>
    </row>
    <row r="159" spans="1:6" x14ac:dyDescent="0.3">
      <c r="A159" t="str">
        <f>'Emission Assumption Summary'!A159</f>
        <v/>
      </c>
      <c r="B159" s="11" t="str">
        <f>IF(A159="","",'Summary Sheet'!G159)</f>
        <v/>
      </c>
      <c r="C159" s="6" t="str">
        <f t="shared" si="2"/>
        <v/>
      </c>
      <c r="D159" s="12" t="str">
        <f>IF(A159="","",D158+(D158*Assumptions!$B$17))</f>
        <v/>
      </c>
      <c r="E159" s="8" t="str">
        <f>IF(A159="","",E158+(E158*Assumptions!$B$11))</f>
        <v/>
      </c>
      <c r="F159" s="12" t="str">
        <f>IF(A159="","",(('Emissions Factors'!$B$4/'Diesel Vehicles'!E159)*(D159*B159))/10^6)</f>
        <v/>
      </c>
    </row>
    <row r="160" spans="1:6" x14ac:dyDescent="0.3">
      <c r="A160" t="str">
        <f>'Emission Assumption Summary'!A160</f>
        <v/>
      </c>
      <c r="B160" s="11" t="str">
        <f>IF(A160="","",'Summary Sheet'!G160)</f>
        <v/>
      </c>
      <c r="C160" s="6" t="str">
        <f t="shared" si="2"/>
        <v/>
      </c>
      <c r="D160" s="12" t="str">
        <f>IF(A160="","",D159+(D159*Assumptions!$B$17))</f>
        <v/>
      </c>
      <c r="E160" s="8" t="str">
        <f>IF(A160="","",E159+(E159*Assumptions!$B$11))</f>
        <v/>
      </c>
      <c r="F160" s="12" t="str">
        <f>IF(A160="","",(('Emissions Factors'!$B$4/'Diesel Vehicles'!E160)*(D160*B160))/10^6)</f>
        <v/>
      </c>
    </row>
    <row r="161" spans="1:6" x14ac:dyDescent="0.3">
      <c r="A161" t="str">
        <f>'Emission Assumption Summary'!A161</f>
        <v/>
      </c>
      <c r="B161" s="11" t="str">
        <f>IF(A161="","",'Summary Sheet'!G161)</f>
        <v/>
      </c>
      <c r="C161" s="6" t="str">
        <f t="shared" si="2"/>
        <v/>
      </c>
      <c r="D161" s="12" t="str">
        <f>IF(A161="","",D160+(D160*Assumptions!$B$17))</f>
        <v/>
      </c>
      <c r="E161" s="8" t="str">
        <f>IF(A161="","",E160+(E160*Assumptions!$B$11))</f>
        <v/>
      </c>
      <c r="F161" s="12" t="str">
        <f>IF(A161="","",(('Emissions Factors'!$B$4/'Diesel Vehicles'!E161)*(D161*B161))/10^6)</f>
        <v/>
      </c>
    </row>
    <row r="162" spans="1:6" x14ac:dyDescent="0.3">
      <c r="A162" t="str">
        <f>'Emission Assumption Summary'!A162</f>
        <v/>
      </c>
      <c r="B162" s="11" t="str">
        <f>IF(A162="","",'Summary Sheet'!G162)</f>
        <v/>
      </c>
      <c r="C162" s="6" t="str">
        <f t="shared" si="2"/>
        <v/>
      </c>
      <c r="D162" s="12" t="str">
        <f>IF(A162="","",D161+(D161*Assumptions!$B$17))</f>
        <v/>
      </c>
      <c r="E162" s="8" t="str">
        <f>IF(A162="","",E161+(E161*Assumptions!$B$11))</f>
        <v/>
      </c>
      <c r="F162" s="12" t="str">
        <f>IF(A162="","",(('Emissions Factors'!$B$4/'Diesel Vehicles'!E162)*(D162*B162))/10^6)</f>
        <v/>
      </c>
    </row>
    <row r="163" spans="1:6" x14ac:dyDescent="0.3">
      <c r="A163" t="str">
        <f>'Emission Assumption Summary'!A163</f>
        <v/>
      </c>
      <c r="B163" s="11" t="str">
        <f>IF(A163="","",'Summary Sheet'!G163)</f>
        <v/>
      </c>
      <c r="C163" s="6" t="str">
        <f t="shared" si="2"/>
        <v/>
      </c>
      <c r="D163" s="12" t="str">
        <f>IF(A163="","",D162+(D162*Assumptions!$B$17))</f>
        <v/>
      </c>
      <c r="E163" s="8" t="str">
        <f>IF(A163="","",E162+(E162*Assumptions!$B$11))</f>
        <v/>
      </c>
      <c r="F163" s="12" t="str">
        <f>IF(A163="","",(('Emissions Factors'!$B$4/'Diesel Vehicles'!E163)*(D163*B163))/10^6)</f>
        <v/>
      </c>
    </row>
    <row r="164" spans="1:6" x14ac:dyDescent="0.3">
      <c r="A164" t="str">
        <f>'Emission Assumption Summary'!A164</f>
        <v/>
      </c>
      <c r="B164" s="11" t="str">
        <f>IF(A164="","",'Summary Sheet'!G164)</f>
        <v/>
      </c>
      <c r="C164" s="6" t="str">
        <f t="shared" si="2"/>
        <v/>
      </c>
      <c r="D164" s="12" t="str">
        <f>IF(A164="","",D163+(D163*Assumptions!$B$17))</f>
        <v/>
      </c>
      <c r="E164" s="8" t="str">
        <f>IF(A164="","",E163+(E163*Assumptions!$B$11))</f>
        <v/>
      </c>
      <c r="F164" s="12" t="str">
        <f>IF(A164="","",(('Emissions Factors'!$B$4/'Diesel Vehicles'!E164)*(D164*B164))/10^6)</f>
        <v/>
      </c>
    </row>
    <row r="165" spans="1:6" x14ac:dyDescent="0.3">
      <c r="A165" t="str">
        <f>'Emission Assumption Summary'!A165</f>
        <v/>
      </c>
      <c r="B165" s="11" t="str">
        <f>IF(A165="","",'Summary Sheet'!G165)</f>
        <v/>
      </c>
      <c r="C165" s="6" t="str">
        <f t="shared" si="2"/>
        <v/>
      </c>
      <c r="D165" s="12" t="str">
        <f>IF(A165="","",D164+(D164*Assumptions!$B$17))</f>
        <v/>
      </c>
      <c r="E165" s="8" t="str">
        <f>IF(A165="","",E164+(E164*Assumptions!$B$11))</f>
        <v/>
      </c>
      <c r="F165" s="12" t="str">
        <f>IF(A165="","",(('Emissions Factors'!$B$4/'Diesel Vehicles'!E165)*(D165*B165))/10^6)</f>
        <v/>
      </c>
    </row>
    <row r="166" spans="1:6" x14ac:dyDescent="0.3">
      <c r="A166" t="str">
        <f>'Emission Assumption Summary'!A166</f>
        <v/>
      </c>
      <c r="B166" s="11" t="str">
        <f>IF(A166="","",'Summary Sheet'!G166)</f>
        <v/>
      </c>
      <c r="C166" s="6" t="str">
        <f t="shared" si="2"/>
        <v/>
      </c>
      <c r="D166" s="12" t="str">
        <f>IF(A166="","",D165+(D165*Assumptions!$B$17))</f>
        <v/>
      </c>
      <c r="E166" s="8" t="str">
        <f>IF(A166="","",E165+(E165*Assumptions!$B$11))</f>
        <v/>
      </c>
      <c r="F166" s="12" t="str">
        <f>IF(A166="","",(('Emissions Factors'!$B$4/'Diesel Vehicles'!E166)*(D166*B166))/10^6)</f>
        <v/>
      </c>
    </row>
    <row r="167" spans="1:6" x14ac:dyDescent="0.3">
      <c r="A167" t="str">
        <f>'Emission Assumption Summary'!A167</f>
        <v/>
      </c>
      <c r="B167" s="11" t="str">
        <f>IF(A167="","",'Summary Sheet'!G167)</f>
        <v/>
      </c>
      <c r="C167" s="6" t="str">
        <f t="shared" si="2"/>
        <v/>
      </c>
      <c r="D167" s="12" t="str">
        <f>IF(A167="","",D166+(D166*Assumptions!$B$17))</f>
        <v/>
      </c>
      <c r="E167" s="8" t="str">
        <f>IF(A167="","",E166+(E166*Assumptions!$B$11))</f>
        <v/>
      </c>
      <c r="F167" s="12" t="str">
        <f>IF(A167="","",(('Emissions Factors'!$B$4/'Diesel Vehicles'!E167)*(D167*B167))/10^6)</f>
        <v/>
      </c>
    </row>
    <row r="168" spans="1:6" x14ac:dyDescent="0.3">
      <c r="A168" t="str">
        <f>'Emission Assumption Summary'!A168</f>
        <v/>
      </c>
      <c r="B168" s="11" t="str">
        <f>IF(A168="","",'Summary Sheet'!G168)</f>
        <v/>
      </c>
      <c r="C168" s="6" t="str">
        <f t="shared" si="2"/>
        <v/>
      </c>
      <c r="D168" s="12" t="str">
        <f>IF(A168="","",D167+(D167*Assumptions!$B$17))</f>
        <v/>
      </c>
      <c r="E168" s="8" t="str">
        <f>IF(A168="","",E167+(E167*Assumptions!$B$11))</f>
        <v/>
      </c>
      <c r="F168" s="12" t="str">
        <f>IF(A168="","",(('Emissions Factors'!$B$4/'Diesel Vehicles'!E168)*(D168*B168))/10^6)</f>
        <v/>
      </c>
    </row>
    <row r="169" spans="1:6" x14ac:dyDescent="0.3">
      <c r="A169" t="str">
        <f>'Emission Assumption Summary'!A169</f>
        <v/>
      </c>
      <c r="B169" s="11" t="str">
        <f>IF(A169="","",'Summary Sheet'!G169)</f>
        <v/>
      </c>
      <c r="C169" s="6" t="str">
        <f t="shared" si="2"/>
        <v/>
      </c>
      <c r="D169" s="12" t="str">
        <f>IF(A169="","",D168+(D168*Assumptions!$B$17))</f>
        <v/>
      </c>
      <c r="E169" s="8" t="str">
        <f>IF(A169="","",E168+(E168*Assumptions!$B$11))</f>
        <v/>
      </c>
      <c r="F169" s="12" t="str">
        <f>IF(A169="","",(('Emissions Factors'!$B$4/'Diesel Vehicles'!E169)*(D169*B169))/10^6)</f>
        <v/>
      </c>
    </row>
    <row r="170" spans="1:6" x14ac:dyDescent="0.3">
      <c r="A170" t="str">
        <f>'Emission Assumption Summary'!A170</f>
        <v/>
      </c>
      <c r="B170" s="11" t="str">
        <f>IF(A170="","",'Summary Sheet'!G170)</f>
        <v/>
      </c>
      <c r="C170" s="6" t="str">
        <f t="shared" si="2"/>
        <v/>
      </c>
      <c r="D170" s="12" t="str">
        <f>IF(A170="","",D169+(D169*Assumptions!$B$17))</f>
        <v/>
      </c>
      <c r="E170" s="8" t="str">
        <f>IF(A170="","",E169+(E169*Assumptions!$B$11))</f>
        <v/>
      </c>
      <c r="F170" s="12" t="str">
        <f>IF(A170="","",(('Emissions Factors'!$B$4/'Diesel Vehicles'!E170)*(D170*B170))/10^6)</f>
        <v/>
      </c>
    </row>
    <row r="171" spans="1:6" x14ac:dyDescent="0.3">
      <c r="A171" t="str">
        <f>'Emission Assumption Summary'!A171</f>
        <v/>
      </c>
      <c r="B171" s="11" t="str">
        <f>IF(A171="","",'Summary Sheet'!G171)</f>
        <v/>
      </c>
      <c r="C171" s="6" t="str">
        <f t="shared" si="2"/>
        <v/>
      </c>
      <c r="D171" s="12" t="str">
        <f>IF(A171="","",D170+(D170*Assumptions!$B$17))</f>
        <v/>
      </c>
      <c r="E171" s="8" t="str">
        <f>IF(A171="","",E170+(E170*Assumptions!$B$11))</f>
        <v/>
      </c>
      <c r="F171" s="12" t="str">
        <f>IF(A171="","",(('Emissions Factors'!$B$4/'Diesel Vehicles'!E171)*(D171*B171))/10^6)</f>
        <v/>
      </c>
    </row>
    <row r="172" spans="1:6" x14ac:dyDescent="0.3">
      <c r="A172" t="str">
        <f>'Emission Assumption Summary'!A172</f>
        <v/>
      </c>
      <c r="B172" s="11" t="str">
        <f>IF(A172="","",'Summary Sheet'!G172)</f>
        <v/>
      </c>
      <c r="C172" s="6" t="str">
        <f t="shared" si="2"/>
        <v/>
      </c>
      <c r="D172" s="12" t="str">
        <f>IF(A172="","",D171+(D171*Assumptions!$B$17))</f>
        <v/>
      </c>
      <c r="E172" s="8" t="str">
        <f>IF(A172="","",E171+(E171*Assumptions!$B$11))</f>
        <v/>
      </c>
      <c r="F172" s="12" t="str">
        <f>IF(A172="","",(('Emissions Factors'!$B$4/'Diesel Vehicles'!E172)*(D172*B172))/10^6)</f>
        <v/>
      </c>
    </row>
    <row r="173" spans="1:6" x14ac:dyDescent="0.3">
      <c r="A173" t="str">
        <f>'Emission Assumption Summary'!A173</f>
        <v/>
      </c>
      <c r="B173" s="11" t="str">
        <f>IF(A173="","",'Summary Sheet'!G173)</f>
        <v/>
      </c>
      <c r="C173" s="6" t="str">
        <f t="shared" si="2"/>
        <v/>
      </c>
      <c r="D173" s="12" t="str">
        <f>IF(A173="","",D172+(D172*Assumptions!$B$17))</f>
        <v/>
      </c>
      <c r="E173" s="8" t="str">
        <f>IF(A173="","",E172+(E172*Assumptions!$B$11))</f>
        <v/>
      </c>
      <c r="F173" s="12" t="str">
        <f>IF(A173="","",(('Emissions Factors'!$B$4/'Diesel Vehicles'!E173)*(D173*B173))/10^6)</f>
        <v/>
      </c>
    </row>
    <row r="174" spans="1:6" x14ac:dyDescent="0.3">
      <c r="A174" t="str">
        <f>'Emission Assumption Summary'!A174</f>
        <v/>
      </c>
      <c r="B174" s="11" t="str">
        <f>IF(A174="","",'Summary Sheet'!G174)</f>
        <v/>
      </c>
      <c r="C174" s="6" t="str">
        <f t="shared" si="2"/>
        <v/>
      </c>
      <c r="D174" s="12" t="str">
        <f>IF(A174="","",D173+(D173*Assumptions!$B$17))</f>
        <v/>
      </c>
      <c r="E174" s="8" t="str">
        <f>IF(A174="","",E173+(E173*Assumptions!$B$11))</f>
        <v/>
      </c>
      <c r="F174" s="12" t="str">
        <f>IF(A174="","",(('Emissions Factors'!$B$4/'Diesel Vehicles'!E174)*(D174*B174))/10^6)</f>
        <v/>
      </c>
    </row>
    <row r="175" spans="1:6" x14ac:dyDescent="0.3">
      <c r="A175" t="str">
        <f>'Emission Assumption Summary'!A175</f>
        <v/>
      </c>
      <c r="B175" s="11" t="str">
        <f>IF(A175="","",'Summary Sheet'!G175)</f>
        <v/>
      </c>
      <c r="C175" s="6" t="str">
        <f t="shared" si="2"/>
        <v/>
      </c>
      <c r="D175" s="12" t="str">
        <f>IF(A175="","",D174+(D174*Assumptions!$B$17))</f>
        <v/>
      </c>
      <c r="E175" s="8" t="str">
        <f>IF(A175="","",E174+(E174*Assumptions!$B$11))</f>
        <v/>
      </c>
      <c r="F175" s="12" t="str">
        <f>IF(A175="","",(('Emissions Factors'!$B$4/'Diesel Vehicles'!E175)*(D175*B175))/10^6)</f>
        <v/>
      </c>
    </row>
    <row r="176" spans="1:6" x14ac:dyDescent="0.3">
      <c r="A176" t="str">
        <f>'Emission Assumption Summary'!A176</f>
        <v/>
      </c>
      <c r="B176" s="11" t="str">
        <f>IF(A176="","",'Summary Sheet'!G176)</f>
        <v/>
      </c>
      <c r="C176" s="6" t="str">
        <f t="shared" si="2"/>
        <v/>
      </c>
      <c r="D176" s="12" t="str">
        <f>IF(A176="","",D175+(D175*Assumptions!$B$17))</f>
        <v/>
      </c>
      <c r="E176" s="8" t="str">
        <f>IF(A176="","",E175+(E175*Assumptions!$B$11))</f>
        <v/>
      </c>
      <c r="F176" s="12" t="str">
        <f>IF(A176="","",(('Emissions Factors'!$B$4/'Diesel Vehicles'!E176)*(D176*B176))/10^6)</f>
        <v/>
      </c>
    </row>
    <row r="177" spans="1:6" x14ac:dyDescent="0.3">
      <c r="A177" t="str">
        <f>'Emission Assumption Summary'!A177</f>
        <v/>
      </c>
      <c r="B177" s="11" t="str">
        <f>IF(A177="","",'Summary Sheet'!G177)</f>
        <v/>
      </c>
      <c r="C177" s="6" t="str">
        <f t="shared" si="2"/>
        <v/>
      </c>
      <c r="D177" s="12" t="str">
        <f>IF(A177="","",D176+(D176*Assumptions!$B$17))</f>
        <v/>
      </c>
      <c r="E177" s="8" t="str">
        <f>IF(A177="","",E176+(E176*Assumptions!$B$11))</f>
        <v/>
      </c>
      <c r="F177" s="12" t="str">
        <f>IF(A177="","",(('Emissions Factors'!$B$4/'Diesel Vehicles'!E177)*(D177*B177))/10^6)</f>
        <v/>
      </c>
    </row>
    <row r="178" spans="1:6" x14ac:dyDescent="0.3">
      <c r="A178" t="str">
        <f>'Emission Assumption Summary'!A178</f>
        <v/>
      </c>
      <c r="B178" s="11" t="str">
        <f>IF(A178="","",'Summary Sheet'!G178)</f>
        <v/>
      </c>
      <c r="C178" s="6" t="str">
        <f t="shared" si="2"/>
        <v/>
      </c>
      <c r="D178" s="12" t="str">
        <f>IF(A178="","",D177+(D177*Assumptions!$B$17))</f>
        <v/>
      </c>
      <c r="E178" s="8" t="str">
        <f>IF(A178="","",E177+(E177*Assumptions!$B$11))</f>
        <v/>
      </c>
      <c r="F178" s="12" t="str">
        <f>IF(A178="","",(('Emissions Factors'!$B$4/'Diesel Vehicles'!E178)*(D178*B178))/10^6)</f>
        <v/>
      </c>
    </row>
    <row r="179" spans="1:6" x14ac:dyDescent="0.3">
      <c r="A179" t="str">
        <f>'Emission Assumption Summary'!A179</f>
        <v/>
      </c>
      <c r="B179" s="11" t="str">
        <f>IF(A179="","",'Summary Sheet'!G179)</f>
        <v/>
      </c>
      <c r="C179" s="6" t="str">
        <f t="shared" si="2"/>
        <v/>
      </c>
      <c r="D179" s="12" t="str">
        <f>IF(A179="","",D178+(D178*Assumptions!$B$17))</f>
        <v/>
      </c>
      <c r="E179" s="8" t="str">
        <f>IF(A179="","",E178+(E178*Assumptions!$B$11))</f>
        <v/>
      </c>
      <c r="F179" s="12" t="str">
        <f>IF(A179="","",(('Emissions Factors'!$B$4/'Diesel Vehicles'!E179)*(D179*B179))/10^6)</f>
        <v/>
      </c>
    </row>
    <row r="180" spans="1:6" x14ac:dyDescent="0.3">
      <c r="A180" t="str">
        <f>'Emission Assumption Summary'!A180</f>
        <v/>
      </c>
      <c r="B180" s="11" t="str">
        <f>IF(A180="","",'Summary Sheet'!G180)</f>
        <v/>
      </c>
      <c r="C180" s="6" t="str">
        <f t="shared" si="2"/>
        <v/>
      </c>
      <c r="D180" s="12" t="str">
        <f>IF(A180="","",D179+(D179*Assumptions!$B$17))</f>
        <v/>
      </c>
      <c r="E180" s="8" t="str">
        <f>IF(A180="","",E179+(E179*Assumptions!$B$11))</f>
        <v/>
      </c>
      <c r="F180" s="12" t="str">
        <f>IF(A180="","",(('Emissions Factors'!$B$4/'Diesel Vehicles'!E180)*(D180*B180))/10^6)</f>
        <v/>
      </c>
    </row>
    <row r="181" spans="1:6" x14ac:dyDescent="0.3">
      <c r="A181" t="str">
        <f>'Emission Assumption Summary'!A181</f>
        <v/>
      </c>
      <c r="B181" s="11" t="str">
        <f>IF(A181="","",'Summary Sheet'!G181)</f>
        <v/>
      </c>
      <c r="C181" s="6" t="str">
        <f t="shared" si="2"/>
        <v/>
      </c>
      <c r="D181" s="12" t="str">
        <f>IF(A181="","",D180+(D180*Assumptions!$B$17))</f>
        <v/>
      </c>
      <c r="E181" s="8" t="str">
        <f>IF(A181="","",E180+(E180*Assumptions!$B$11))</f>
        <v/>
      </c>
      <c r="F181" s="12" t="str">
        <f>IF(A181="","",(('Emissions Factors'!$B$4/'Diesel Vehicles'!E181)*(D181*B181))/10^6)</f>
        <v/>
      </c>
    </row>
    <row r="182" spans="1:6" x14ac:dyDescent="0.3">
      <c r="A182" t="str">
        <f>'Emission Assumption Summary'!A182</f>
        <v/>
      </c>
      <c r="B182" s="11" t="str">
        <f>IF(A182="","",'Summary Sheet'!G182)</f>
        <v/>
      </c>
      <c r="C182" s="6" t="str">
        <f t="shared" si="2"/>
        <v/>
      </c>
      <c r="D182" s="12" t="str">
        <f>IF(A182="","",D181+(D181*Assumptions!$B$17))</f>
        <v/>
      </c>
      <c r="E182" s="8" t="str">
        <f>IF(A182="","",E181+(E181*Assumptions!$B$11))</f>
        <v/>
      </c>
      <c r="F182" s="12" t="str">
        <f>IF(A182="","",(('Emissions Factors'!$B$4/'Diesel Vehicles'!E182)*(D182*B182))/10^6)</f>
        <v/>
      </c>
    </row>
    <row r="183" spans="1:6" x14ac:dyDescent="0.3">
      <c r="A183" t="str">
        <f>'Emission Assumption Summary'!A183</f>
        <v/>
      </c>
      <c r="B183" s="11" t="str">
        <f>IF(A183="","",'Summary Sheet'!G183)</f>
        <v/>
      </c>
      <c r="C183" s="6" t="str">
        <f t="shared" si="2"/>
        <v/>
      </c>
      <c r="D183" s="12" t="str">
        <f>IF(A183="","",D182+(D182*Assumptions!$B$17))</f>
        <v/>
      </c>
      <c r="E183" s="8" t="str">
        <f>IF(A183="","",E182+(E182*Assumptions!$B$11))</f>
        <v/>
      </c>
      <c r="F183" s="12" t="str">
        <f>IF(A183="","",(('Emissions Factors'!$B$4/'Diesel Vehicles'!E183)*(D183*B183))/10^6)</f>
        <v/>
      </c>
    </row>
    <row r="184" spans="1:6" x14ac:dyDescent="0.3">
      <c r="A184" t="str">
        <f>'Emission Assumption Summary'!A184</f>
        <v/>
      </c>
      <c r="B184" s="11" t="str">
        <f>IF(A184="","",'Summary Sheet'!G184)</f>
        <v/>
      </c>
      <c r="C184" s="6" t="str">
        <f t="shared" si="2"/>
        <v/>
      </c>
      <c r="D184" s="12" t="str">
        <f>IF(A184="","",D183+(D183*Assumptions!$B$17))</f>
        <v/>
      </c>
      <c r="E184" s="8" t="str">
        <f>IF(A184="","",E183+(E183*Assumptions!$B$11))</f>
        <v/>
      </c>
      <c r="F184" s="12" t="str">
        <f>IF(A184="","",(('Emissions Factors'!$B$4/'Diesel Vehicles'!E184)*(D184*B184))/10^6)</f>
        <v/>
      </c>
    </row>
    <row r="185" spans="1:6" x14ac:dyDescent="0.3">
      <c r="A185" t="str">
        <f>'Emission Assumption Summary'!A185</f>
        <v/>
      </c>
      <c r="B185" s="11" t="str">
        <f>IF(A185="","",'Summary Sheet'!G185)</f>
        <v/>
      </c>
      <c r="C185" s="6" t="str">
        <f t="shared" si="2"/>
        <v/>
      </c>
      <c r="D185" s="12" t="str">
        <f>IF(A185="","",D184+(D184*Assumptions!$B$17))</f>
        <v/>
      </c>
      <c r="E185" s="8" t="str">
        <f>IF(A185="","",E184+(E184*Assumptions!$B$11))</f>
        <v/>
      </c>
      <c r="F185" s="12" t="str">
        <f>IF(A185="","",(('Emissions Factors'!$B$4/'Diesel Vehicles'!E185)*(D185*B185))/10^6)</f>
        <v/>
      </c>
    </row>
    <row r="186" spans="1:6" x14ac:dyDescent="0.3">
      <c r="A186" t="str">
        <f>'Emission Assumption Summary'!A186</f>
        <v/>
      </c>
      <c r="B186" s="11" t="str">
        <f>IF(A186="","",'Summary Sheet'!G186)</f>
        <v/>
      </c>
      <c r="C186" s="6" t="str">
        <f t="shared" si="2"/>
        <v/>
      </c>
      <c r="D186" s="12" t="str">
        <f>IF(A186="","",D185+(D185*Assumptions!$B$17))</f>
        <v/>
      </c>
      <c r="E186" s="8" t="str">
        <f>IF(A186="","",E185+(E185*Assumptions!$B$11))</f>
        <v/>
      </c>
      <c r="F186" s="12" t="str">
        <f>IF(A186="","",(('Emissions Factors'!$B$4/'Diesel Vehicles'!E186)*(D186*B186))/10^6)</f>
        <v/>
      </c>
    </row>
    <row r="187" spans="1:6" x14ac:dyDescent="0.3">
      <c r="A187" t="str">
        <f>'Emission Assumption Summary'!A187</f>
        <v/>
      </c>
      <c r="B187" s="11" t="str">
        <f>IF(A187="","",'Summary Sheet'!G187)</f>
        <v/>
      </c>
      <c r="C187" s="6" t="str">
        <f t="shared" si="2"/>
        <v/>
      </c>
      <c r="D187" s="12" t="str">
        <f>IF(A187="","",D186+(D186*Assumptions!$B$17))</f>
        <v/>
      </c>
      <c r="E187" s="8" t="str">
        <f>IF(A187="","",E186+(E186*Assumptions!$B$11))</f>
        <v/>
      </c>
      <c r="F187" s="12" t="str">
        <f>IF(A187="","",(('Emissions Factors'!$B$4/'Diesel Vehicles'!E187)*(D187*B187))/10^6)</f>
        <v/>
      </c>
    </row>
    <row r="188" spans="1:6" x14ac:dyDescent="0.3">
      <c r="A188" t="str">
        <f>'Emission Assumption Summary'!A188</f>
        <v/>
      </c>
      <c r="B188" s="11" t="str">
        <f>IF(A188="","",'Summary Sheet'!G188)</f>
        <v/>
      </c>
      <c r="C188" s="6" t="str">
        <f t="shared" si="2"/>
        <v/>
      </c>
      <c r="D188" s="12" t="str">
        <f>IF(A188="","",D187+(D187*Assumptions!$B$17))</f>
        <v/>
      </c>
      <c r="E188" s="8" t="str">
        <f>IF(A188="","",E187+(E187*Assumptions!$B$11))</f>
        <v/>
      </c>
      <c r="F188" s="12" t="str">
        <f>IF(A188="","",(('Emissions Factors'!$B$4/'Diesel Vehicles'!E188)*(D188*B188))/10^6)</f>
        <v/>
      </c>
    </row>
    <row r="189" spans="1:6" x14ac:dyDescent="0.3">
      <c r="A189" t="str">
        <f>'Emission Assumption Summary'!A189</f>
        <v/>
      </c>
      <c r="B189" s="11" t="str">
        <f>IF(A189="","",'Summary Sheet'!G189)</f>
        <v/>
      </c>
      <c r="C189" s="6" t="str">
        <f t="shared" si="2"/>
        <v/>
      </c>
      <c r="D189" s="12" t="str">
        <f>IF(A189="","",D188+(D188*Assumptions!$B$17))</f>
        <v/>
      </c>
      <c r="E189" s="8" t="str">
        <f>IF(A189="","",E188+(E188*Assumptions!$B$11))</f>
        <v/>
      </c>
      <c r="F189" s="12" t="str">
        <f>IF(A189="","",(('Emissions Factors'!$B$4/'Diesel Vehicles'!E189)*(D189*B189))/10^6)</f>
        <v/>
      </c>
    </row>
    <row r="190" spans="1:6" x14ac:dyDescent="0.3">
      <c r="A190" t="str">
        <f>'Emission Assumption Summary'!A190</f>
        <v/>
      </c>
      <c r="B190" s="11" t="str">
        <f>IF(A190="","",'Summary Sheet'!G190)</f>
        <v/>
      </c>
      <c r="C190" s="6" t="str">
        <f t="shared" si="2"/>
        <v/>
      </c>
      <c r="D190" s="12" t="str">
        <f>IF(A190="","",D189+(D189*Assumptions!$B$17))</f>
        <v/>
      </c>
      <c r="E190" s="8" t="str">
        <f>IF(A190="","",E189+(E189*Assumptions!$B$11))</f>
        <v/>
      </c>
      <c r="F190" s="12" t="str">
        <f>IF(A190="","",(('Emissions Factors'!$B$4/'Diesel Vehicles'!E190)*(D190*B190))/10^6)</f>
        <v/>
      </c>
    </row>
    <row r="191" spans="1:6" x14ac:dyDescent="0.3">
      <c r="A191" t="str">
        <f>'Emission Assumption Summary'!A191</f>
        <v/>
      </c>
      <c r="B191" s="11" t="str">
        <f>IF(A191="","",'Summary Sheet'!G191)</f>
        <v/>
      </c>
      <c r="C191" s="6" t="str">
        <f t="shared" si="2"/>
        <v/>
      </c>
      <c r="D191" s="12" t="str">
        <f>IF(A191="","",D190+(D190*Assumptions!$B$17))</f>
        <v/>
      </c>
      <c r="E191" s="8" t="str">
        <f>IF(A191="","",E190+(E190*Assumptions!$B$11))</f>
        <v/>
      </c>
      <c r="F191" s="12" t="str">
        <f>IF(A191="","",(('Emissions Factors'!$B$4/'Diesel Vehicles'!E191)*(D191*B191))/10^6)</f>
        <v/>
      </c>
    </row>
    <row r="192" spans="1:6" x14ac:dyDescent="0.3">
      <c r="A192" t="str">
        <f>'Emission Assumption Summary'!A192</f>
        <v/>
      </c>
      <c r="B192" s="11" t="str">
        <f>IF(A192="","",'Summary Sheet'!G192)</f>
        <v/>
      </c>
      <c r="C192" s="6" t="str">
        <f t="shared" si="2"/>
        <v/>
      </c>
      <c r="D192" s="12" t="str">
        <f>IF(A192="","",D191+(D191*Assumptions!$B$17))</f>
        <v/>
      </c>
      <c r="E192" s="8" t="str">
        <f>IF(A192="","",E191+(E191*Assumptions!$B$11))</f>
        <v/>
      </c>
      <c r="F192" s="12" t="str">
        <f>IF(A192="","",(('Emissions Factors'!$B$4/'Diesel Vehicles'!E192)*(D192*B192))/10^6)</f>
        <v/>
      </c>
    </row>
    <row r="193" spans="1:6" x14ac:dyDescent="0.3">
      <c r="A193" t="str">
        <f>'Emission Assumption Summary'!A193</f>
        <v/>
      </c>
      <c r="B193" s="11" t="str">
        <f>IF(A193="","",'Summary Sheet'!G193)</f>
        <v/>
      </c>
      <c r="C193" s="6" t="str">
        <f t="shared" si="2"/>
        <v/>
      </c>
      <c r="D193" s="12" t="str">
        <f>IF(A193="","",D192+(D192*Assumptions!$B$17))</f>
        <v/>
      </c>
      <c r="E193" s="8" t="str">
        <f>IF(A193="","",E192+(E192*Assumptions!$B$11))</f>
        <v/>
      </c>
      <c r="F193" s="12" t="str">
        <f>IF(A193="","",(('Emissions Factors'!$B$4/'Diesel Vehicles'!E193)*(D193*B193))/10^6)</f>
        <v/>
      </c>
    </row>
    <row r="194" spans="1:6" x14ac:dyDescent="0.3">
      <c r="A194" t="str">
        <f>'Emission Assumption Summary'!A194</f>
        <v/>
      </c>
      <c r="B194" s="11" t="str">
        <f>IF(A194="","",'Summary Sheet'!G194)</f>
        <v/>
      </c>
      <c r="C194" s="6" t="str">
        <f t="shared" si="2"/>
        <v/>
      </c>
      <c r="D194" s="12" t="str">
        <f>IF(A194="","",D193+(D193*Assumptions!$B$17))</f>
        <v/>
      </c>
      <c r="E194" s="8" t="str">
        <f>IF(A194="","",E193+(E193*Assumptions!$B$11))</f>
        <v/>
      </c>
      <c r="F194" s="12" t="str">
        <f>IF(A194="","",(('Emissions Factors'!$B$4/'Diesel Vehicles'!E194)*(D194*B194))/10^6)</f>
        <v/>
      </c>
    </row>
    <row r="195" spans="1:6" x14ac:dyDescent="0.3">
      <c r="A195" t="str">
        <f>'Emission Assumption Summary'!A195</f>
        <v/>
      </c>
      <c r="B195" s="11" t="str">
        <f>IF(A195="","",'Summary Sheet'!G195)</f>
        <v/>
      </c>
      <c r="C195" s="6" t="str">
        <f t="shared" si="2"/>
        <v/>
      </c>
      <c r="D195" s="12" t="str">
        <f>IF(A195="","",D194+(D194*Assumptions!$B$17))</f>
        <v/>
      </c>
      <c r="E195" s="8" t="str">
        <f>IF(A195="","",E194+(E194*Assumptions!$B$11))</f>
        <v/>
      </c>
      <c r="F195" s="12" t="str">
        <f>IF(A195="","",(('Emissions Factors'!$B$4/'Diesel Vehicles'!E195)*(D195*B195))/10^6)</f>
        <v/>
      </c>
    </row>
    <row r="196" spans="1:6" x14ac:dyDescent="0.3">
      <c r="A196" t="str">
        <f>'Emission Assumption Summary'!A196</f>
        <v/>
      </c>
      <c r="B196" s="11" t="str">
        <f>IF(A196="","",'Summary Sheet'!G196)</f>
        <v/>
      </c>
      <c r="C196" s="6" t="str">
        <f t="shared" ref="C196:C259" si="3">IF(A196="","",(B196-B195)/B196)</f>
        <v/>
      </c>
      <c r="D196" s="12" t="str">
        <f>IF(A196="","",D195+(D195*Assumptions!$B$17))</f>
        <v/>
      </c>
      <c r="E196" s="8" t="str">
        <f>IF(A196="","",E195+(E195*Assumptions!$B$11))</f>
        <v/>
      </c>
      <c r="F196" s="12" t="str">
        <f>IF(A196="","",(('Emissions Factors'!$B$4/'Diesel Vehicles'!E196)*(D196*B196))/10^6)</f>
        <v/>
      </c>
    </row>
    <row r="197" spans="1:6" x14ac:dyDescent="0.3">
      <c r="A197" t="str">
        <f>'Emission Assumption Summary'!A197</f>
        <v/>
      </c>
      <c r="B197" s="11" t="str">
        <f>IF(A197="","",'Summary Sheet'!G197)</f>
        <v/>
      </c>
      <c r="C197" s="6" t="str">
        <f t="shared" si="3"/>
        <v/>
      </c>
      <c r="D197" s="12" t="str">
        <f>IF(A197="","",D196+(D196*Assumptions!$B$17))</f>
        <v/>
      </c>
      <c r="E197" s="8" t="str">
        <f>IF(A197="","",E196+(E196*Assumptions!$B$11))</f>
        <v/>
      </c>
      <c r="F197" s="12" t="str">
        <f>IF(A197="","",(('Emissions Factors'!$B$4/'Diesel Vehicles'!E197)*(D197*B197))/10^6)</f>
        <v/>
      </c>
    </row>
    <row r="198" spans="1:6" x14ac:dyDescent="0.3">
      <c r="A198" t="str">
        <f>'Emission Assumption Summary'!A198</f>
        <v/>
      </c>
      <c r="B198" s="11" t="str">
        <f>IF(A198="","",'Summary Sheet'!G198)</f>
        <v/>
      </c>
      <c r="C198" s="6" t="str">
        <f t="shared" si="3"/>
        <v/>
      </c>
      <c r="D198" s="12" t="str">
        <f>IF(A198="","",D197+(D197*Assumptions!$B$17))</f>
        <v/>
      </c>
      <c r="E198" s="8" t="str">
        <f>IF(A198="","",E197+(E197*Assumptions!$B$11))</f>
        <v/>
      </c>
      <c r="F198" s="12" t="str">
        <f>IF(A198="","",(('Emissions Factors'!$B$4/'Diesel Vehicles'!E198)*(D198*B198))/10^6)</f>
        <v/>
      </c>
    </row>
    <row r="199" spans="1:6" x14ac:dyDescent="0.3">
      <c r="A199" t="str">
        <f>'Emission Assumption Summary'!A199</f>
        <v/>
      </c>
      <c r="B199" s="11" t="str">
        <f>IF(A199="","",'Summary Sheet'!G199)</f>
        <v/>
      </c>
      <c r="C199" s="6" t="str">
        <f t="shared" si="3"/>
        <v/>
      </c>
      <c r="D199" s="12" t="str">
        <f>IF(A199="","",D198+(D198*Assumptions!$B$17))</f>
        <v/>
      </c>
      <c r="E199" s="8" t="str">
        <f>IF(A199="","",E198+(E198*Assumptions!$B$11))</f>
        <v/>
      </c>
      <c r="F199" s="12" t="str">
        <f>IF(A199="","",(('Emissions Factors'!$B$4/'Diesel Vehicles'!E199)*(D199*B199))/10^6)</f>
        <v/>
      </c>
    </row>
    <row r="200" spans="1:6" x14ac:dyDescent="0.3">
      <c r="A200" t="str">
        <f>'Emission Assumption Summary'!A200</f>
        <v/>
      </c>
      <c r="B200" s="11" t="str">
        <f>IF(A200="","",'Summary Sheet'!G200)</f>
        <v/>
      </c>
      <c r="C200" s="6" t="str">
        <f t="shared" si="3"/>
        <v/>
      </c>
      <c r="D200" s="12" t="str">
        <f>IF(A200="","",D199+(D199*Assumptions!$B$17))</f>
        <v/>
      </c>
      <c r="E200" s="8" t="str">
        <f>IF(A200="","",E199+(E199*Assumptions!$B$11))</f>
        <v/>
      </c>
      <c r="F200" s="12" t="str">
        <f>IF(A200="","",(('Emissions Factors'!$B$4/'Diesel Vehicles'!E200)*(D200*B200))/10^6)</f>
        <v/>
      </c>
    </row>
    <row r="201" spans="1:6" x14ac:dyDescent="0.3">
      <c r="A201" t="str">
        <f>'Emission Assumption Summary'!A201</f>
        <v/>
      </c>
      <c r="B201" s="11" t="str">
        <f>IF(A201="","",'Summary Sheet'!G201)</f>
        <v/>
      </c>
      <c r="C201" s="6" t="str">
        <f t="shared" si="3"/>
        <v/>
      </c>
      <c r="D201" s="12" t="str">
        <f>IF(A201="","",D200+(D200*Assumptions!$B$17))</f>
        <v/>
      </c>
      <c r="E201" s="8" t="str">
        <f>IF(A201="","",E200+(E200*Assumptions!$B$11))</f>
        <v/>
      </c>
      <c r="F201" s="12" t="str">
        <f>IF(A201="","",(('Emissions Factors'!$B$4/'Diesel Vehicles'!E201)*(D201*B201))/10^6)</f>
        <v/>
      </c>
    </row>
    <row r="202" spans="1:6" x14ac:dyDescent="0.3">
      <c r="A202" t="str">
        <f>'Emission Assumption Summary'!A202</f>
        <v/>
      </c>
      <c r="B202" s="11" t="str">
        <f>IF(A202="","",'Summary Sheet'!G202)</f>
        <v/>
      </c>
      <c r="C202" s="6" t="str">
        <f t="shared" si="3"/>
        <v/>
      </c>
      <c r="D202" s="12" t="str">
        <f>IF(A202="","",D201+(D201*Assumptions!$B$17))</f>
        <v/>
      </c>
      <c r="E202" s="8" t="str">
        <f>IF(A202="","",E201+(E201*Assumptions!$B$11))</f>
        <v/>
      </c>
      <c r="F202" s="12" t="str">
        <f>IF(A202="","",(('Emissions Factors'!$B$4/'Diesel Vehicles'!E202)*(D202*B202))/10^6)</f>
        <v/>
      </c>
    </row>
    <row r="203" spans="1:6" x14ac:dyDescent="0.3">
      <c r="A203" t="str">
        <f>'Emission Assumption Summary'!A203</f>
        <v/>
      </c>
      <c r="B203" s="11" t="str">
        <f>IF(A203="","",'Summary Sheet'!G203)</f>
        <v/>
      </c>
      <c r="C203" s="6" t="str">
        <f t="shared" si="3"/>
        <v/>
      </c>
      <c r="D203" s="12" t="str">
        <f>IF(A203="","",D202+(D202*Assumptions!$B$17))</f>
        <v/>
      </c>
      <c r="E203" s="8" t="str">
        <f>IF(A203="","",E202+(E202*Assumptions!$B$11))</f>
        <v/>
      </c>
      <c r="F203" s="12" t="str">
        <f>IF(A203="","",(('Emissions Factors'!$B$4/'Diesel Vehicles'!E203)*(D203*B203))/10^6)</f>
        <v/>
      </c>
    </row>
    <row r="204" spans="1:6" x14ac:dyDescent="0.3">
      <c r="A204" t="str">
        <f>'Emission Assumption Summary'!A204</f>
        <v/>
      </c>
      <c r="B204" s="11" t="str">
        <f>IF(A204="","",'Summary Sheet'!G204)</f>
        <v/>
      </c>
      <c r="C204" s="6" t="str">
        <f t="shared" si="3"/>
        <v/>
      </c>
      <c r="D204" s="12" t="str">
        <f>IF(A204="","",D203+(D203*Assumptions!$B$17))</f>
        <v/>
      </c>
      <c r="E204" s="8" t="str">
        <f>IF(A204="","",E203+(E203*Assumptions!$B$11))</f>
        <v/>
      </c>
      <c r="F204" s="12" t="str">
        <f>IF(A204="","",(('Emissions Factors'!$B$4/'Diesel Vehicles'!E204)*(D204*B204))/10^6)</f>
        <v/>
      </c>
    </row>
    <row r="205" spans="1:6" x14ac:dyDescent="0.3">
      <c r="A205" t="str">
        <f>'Emission Assumption Summary'!A205</f>
        <v/>
      </c>
      <c r="B205" s="11" t="str">
        <f>IF(A205="","",'Summary Sheet'!G205)</f>
        <v/>
      </c>
      <c r="C205" s="6" t="str">
        <f t="shared" si="3"/>
        <v/>
      </c>
      <c r="D205" s="12" t="str">
        <f>IF(A205="","",D204+(D204*Assumptions!$B$17))</f>
        <v/>
      </c>
      <c r="E205" s="8" t="str">
        <f>IF(A205="","",E204+(E204*Assumptions!$B$11))</f>
        <v/>
      </c>
      <c r="F205" s="12" t="str">
        <f>IF(A205="","",(('Emissions Factors'!$B$4/'Diesel Vehicles'!E205)*(D205*B205))/10^6)</f>
        <v/>
      </c>
    </row>
    <row r="206" spans="1:6" x14ac:dyDescent="0.3">
      <c r="A206" t="str">
        <f>'Emission Assumption Summary'!A206</f>
        <v/>
      </c>
      <c r="B206" s="11" t="str">
        <f>IF(A206="","",'Summary Sheet'!G206)</f>
        <v/>
      </c>
      <c r="C206" s="6" t="str">
        <f t="shared" si="3"/>
        <v/>
      </c>
      <c r="D206" s="12" t="str">
        <f>IF(A206="","",D205+(D205*Assumptions!$B$17))</f>
        <v/>
      </c>
      <c r="E206" s="8" t="str">
        <f>IF(A206="","",E205+(E205*Assumptions!$B$11))</f>
        <v/>
      </c>
      <c r="F206" s="12" t="str">
        <f>IF(A206="","",(('Emissions Factors'!$B$4/'Diesel Vehicles'!E206)*(D206*B206))/10^6)</f>
        <v/>
      </c>
    </row>
    <row r="207" spans="1:6" x14ac:dyDescent="0.3">
      <c r="A207" t="str">
        <f>'Emission Assumption Summary'!A207</f>
        <v/>
      </c>
      <c r="B207" s="11" t="str">
        <f>IF(A207="","",'Summary Sheet'!G207)</f>
        <v/>
      </c>
      <c r="C207" s="6" t="str">
        <f t="shared" si="3"/>
        <v/>
      </c>
      <c r="D207" s="12" t="str">
        <f>IF(A207="","",D206+(D206*Assumptions!$B$17))</f>
        <v/>
      </c>
      <c r="E207" s="8" t="str">
        <f>IF(A207="","",E206+(E206*Assumptions!$B$11))</f>
        <v/>
      </c>
      <c r="F207" s="12" t="str">
        <f>IF(A207="","",(('Emissions Factors'!$B$4/'Diesel Vehicles'!E207)*(D207*B207))/10^6)</f>
        <v/>
      </c>
    </row>
    <row r="208" spans="1:6" x14ac:dyDescent="0.3">
      <c r="A208" t="str">
        <f>'Emission Assumption Summary'!A208</f>
        <v/>
      </c>
      <c r="B208" s="11" t="str">
        <f>IF(A208="","",'Summary Sheet'!G208)</f>
        <v/>
      </c>
      <c r="C208" s="6" t="str">
        <f t="shared" si="3"/>
        <v/>
      </c>
      <c r="D208" s="12" t="str">
        <f>IF(A208="","",D207+(D207*Assumptions!$B$17))</f>
        <v/>
      </c>
      <c r="E208" s="8" t="str">
        <f>IF(A208="","",E207+(E207*Assumptions!$B$11))</f>
        <v/>
      </c>
      <c r="F208" s="12" t="str">
        <f>IF(A208="","",(('Emissions Factors'!$B$4/'Diesel Vehicles'!E208)*(D208*B208))/10^6)</f>
        <v/>
      </c>
    </row>
    <row r="209" spans="1:6" x14ac:dyDescent="0.3">
      <c r="A209" t="str">
        <f>'Emission Assumption Summary'!A209</f>
        <v/>
      </c>
      <c r="B209" s="11" t="str">
        <f>IF(A209="","",'Summary Sheet'!G209)</f>
        <v/>
      </c>
      <c r="C209" s="6" t="str">
        <f t="shared" si="3"/>
        <v/>
      </c>
      <c r="D209" s="12" t="str">
        <f>IF(A209="","",D208+(D208*Assumptions!$B$17))</f>
        <v/>
      </c>
      <c r="E209" s="8" t="str">
        <f>IF(A209="","",E208+(E208*Assumptions!$B$11))</f>
        <v/>
      </c>
      <c r="F209" s="12" t="str">
        <f>IF(A209="","",(('Emissions Factors'!$B$4/'Diesel Vehicles'!E209)*(D209*B209))/10^6)</f>
        <v/>
      </c>
    </row>
    <row r="210" spans="1:6" x14ac:dyDescent="0.3">
      <c r="A210" t="str">
        <f>'Emission Assumption Summary'!A210</f>
        <v/>
      </c>
      <c r="B210" s="11" t="str">
        <f>IF(A210="","",'Summary Sheet'!G210)</f>
        <v/>
      </c>
      <c r="C210" s="6" t="str">
        <f t="shared" si="3"/>
        <v/>
      </c>
      <c r="D210" s="12" t="str">
        <f>IF(A210="","",D209+(D209*Assumptions!$B$17))</f>
        <v/>
      </c>
      <c r="E210" s="8" t="str">
        <f>IF(A210="","",E209+(E209*Assumptions!$B$11))</f>
        <v/>
      </c>
      <c r="F210" s="12" t="str">
        <f>IF(A210="","",(('Emissions Factors'!$B$4/'Diesel Vehicles'!E210)*(D210*B210))/10^6)</f>
        <v/>
      </c>
    </row>
    <row r="211" spans="1:6" x14ac:dyDescent="0.3">
      <c r="A211" t="str">
        <f>'Emission Assumption Summary'!A211</f>
        <v/>
      </c>
      <c r="B211" s="11" t="str">
        <f>IF(A211="","",'Summary Sheet'!G211)</f>
        <v/>
      </c>
      <c r="C211" s="6" t="str">
        <f t="shared" si="3"/>
        <v/>
      </c>
      <c r="D211" s="12" t="str">
        <f>IF(A211="","",D210+(D210*Assumptions!$B$17))</f>
        <v/>
      </c>
      <c r="E211" s="8" t="str">
        <f>IF(A211="","",E210+(E210*Assumptions!$B$11))</f>
        <v/>
      </c>
      <c r="F211" s="12" t="str">
        <f>IF(A211="","",(('Emissions Factors'!$B$4/'Diesel Vehicles'!E211)*(D211*B211))/10^6)</f>
        <v/>
      </c>
    </row>
    <row r="212" spans="1:6" x14ac:dyDescent="0.3">
      <c r="A212" t="str">
        <f>'Emission Assumption Summary'!A212</f>
        <v/>
      </c>
      <c r="B212" s="11" t="str">
        <f>IF(A212="","",'Summary Sheet'!G212)</f>
        <v/>
      </c>
      <c r="C212" s="6" t="str">
        <f t="shared" si="3"/>
        <v/>
      </c>
      <c r="D212" s="12" t="str">
        <f>IF(A212="","",D211+(D211*Assumptions!$B$17))</f>
        <v/>
      </c>
      <c r="E212" s="8" t="str">
        <f>IF(A212="","",E211+(E211*Assumptions!$B$11))</f>
        <v/>
      </c>
      <c r="F212" s="12" t="str">
        <f>IF(A212="","",(('Emissions Factors'!$B$4/'Diesel Vehicles'!E212)*(D212*B212))/10^6)</f>
        <v/>
      </c>
    </row>
    <row r="213" spans="1:6" x14ac:dyDescent="0.3">
      <c r="A213" t="str">
        <f>'Emission Assumption Summary'!A213</f>
        <v/>
      </c>
      <c r="B213" s="11" t="str">
        <f>IF(A213="","",'Summary Sheet'!G213)</f>
        <v/>
      </c>
      <c r="C213" s="6" t="str">
        <f t="shared" si="3"/>
        <v/>
      </c>
      <c r="D213" s="12" t="str">
        <f>IF(A213="","",D212+(D212*Assumptions!$B$17))</f>
        <v/>
      </c>
      <c r="E213" s="8" t="str">
        <f>IF(A213="","",E212+(E212*Assumptions!$B$11))</f>
        <v/>
      </c>
      <c r="F213" s="12" t="str">
        <f>IF(A213="","",(('Emissions Factors'!$B$4/'Diesel Vehicles'!E213)*(D213*B213))/10^6)</f>
        <v/>
      </c>
    </row>
    <row r="214" spans="1:6" x14ac:dyDescent="0.3">
      <c r="A214" t="str">
        <f>'Emission Assumption Summary'!A214</f>
        <v/>
      </c>
      <c r="B214" s="11" t="str">
        <f>IF(A214="","",'Summary Sheet'!G214)</f>
        <v/>
      </c>
      <c r="C214" s="6" t="str">
        <f t="shared" si="3"/>
        <v/>
      </c>
      <c r="D214" s="12" t="str">
        <f>IF(A214="","",D213+(D213*Assumptions!$B$17))</f>
        <v/>
      </c>
      <c r="E214" s="8" t="str">
        <f>IF(A214="","",E213+(E213*Assumptions!$B$11))</f>
        <v/>
      </c>
      <c r="F214" s="12" t="str">
        <f>IF(A214="","",(('Emissions Factors'!$B$4/'Diesel Vehicles'!E214)*(D214*B214))/10^6)</f>
        <v/>
      </c>
    </row>
    <row r="215" spans="1:6" x14ac:dyDescent="0.3">
      <c r="A215" t="str">
        <f>'Emission Assumption Summary'!A215</f>
        <v/>
      </c>
      <c r="B215" s="11" t="str">
        <f>IF(A215="","",'Summary Sheet'!G215)</f>
        <v/>
      </c>
      <c r="C215" s="6" t="str">
        <f t="shared" si="3"/>
        <v/>
      </c>
      <c r="D215" s="12" t="str">
        <f>IF(A215="","",D214+(D214*Assumptions!$B$17))</f>
        <v/>
      </c>
      <c r="E215" s="8" t="str">
        <f>IF(A215="","",E214+(E214*Assumptions!$B$11))</f>
        <v/>
      </c>
      <c r="F215" s="12" t="str">
        <f>IF(A215="","",(('Emissions Factors'!$B$4/'Diesel Vehicles'!E215)*(D215*B215))/10^6)</f>
        <v/>
      </c>
    </row>
    <row r="216" spans="1:6" x14ac:dyDescent="0.3">
      <c r="A216" t="str">
        <f>'Emission Assumption Summary'!A216</f>
        <v/>
      </c>
      <c r="B216" s="11" t="str">
        <f>IF(A216="","",'Summary Sheet'!G216)</f>
        <v/>
      </c>
      <c r="C216" s="6" t="str">
        <f t="shared" si="3"/>
        <v/>
      </c>
      <c r="D216" s="12" t="str">
        <f>IF(A216="","",D215+(D215*Assumptions!$B$17))</f>
        <v/>
      </c>
      <c r="E216" s="8" t="str">
        <f>IF(A216="","",E215+(E215*Assumptions!$B$11))</f>
        <v/>
      </c>
      <c r="F216" s="12" t="str">
        <f>IF(A216="","",(('Emissions Factors'!$B$4/'Diesel Vehicles'!E216)*(D216*B216))/10^6)</f>
        <v/>
      </c>
    </row>
    <row r="217" spans="1:6" x14ac:dyDescent="0.3">
      <c r="A217" t="str">
        <f>'Emission Assumption Summary'!A217</f>
        <v/>
      </c>
      <c r="B217" s="11" t="str">
        <f>IF(A217="","",'Summary Sheet'!G217)</f>
        <v/>
      </c>
      <c r="C217" s="6" t="str">
        <f t="shared" si="3"/>
        <v/>
      </c>
      <c r="D217" s="12" t="str">
        <f>IF(A217="","",D216+(D216*Assumptions!$B$17))</f>
        <v/>
      </c>
      <c r="E217" s="8" t="str">
        <f>IF(A217="","",E216+(E216*Assumptions!$B$11))</f>
        <v/>
      </c>
      <c r="F217" s="12" t="str">
        <f>IF(A217="","",(('Emissions Factors'!$B$4/'Diesel Vehicles'!E217)*(D217*B217))/10^6)</f>
        <v/>
      </c>
    </row>
    <row r="218" spans="1:6" x14ac:dyDescent="0.3">
      <c r="A218" t="str">
        <f>'Emission Assumption Summary'!A218</f>
        <v/>
      </c>
      <c r="B218" s="11" t="str">
        <f>IF(A218="","",'Summary Sheet'!G218)</f>
        <v/>
      </c>
      <c r="C218" s="6" t="str">
        <f t="shared" si="3"/>
        <v/>
      </c>
      <c r="D218" s="12" t="str">
        <f>IF(A218="","",D217+(D217*Assumptions!$B$17))</f>
        <v/>
      </c>
      <c r="E218" s="8" t="str">
        <f>IF(A218="","",E217+(E217*Assumptions!$B$11))</f>
        <v/>
      </c>
      <c r="F218" s="12" t="str">
        <f>IF(A218="","",(('Emissions Factors'!$B$4/'Diesel Vehicles'!E218)*(D218*B218))/10^6)</f>
        <v/>
      </c>
    </row>
    <row r="219" spans="1:6" x14ac:dyDescent="0.3">
      <c r="A219" t="str">
        <f>'Emission Assumption Summary'!A219</f>
        <v/>
      </c>
      <c r="B219" s="11" t="str">
        <f>IF(A219="","",'Summary Sheet'!G219)</f>
        <v/>
      </c>
      <c r="C219" s="6" t="str">
        <f t="shared" si="3"/>
        <v/>
      </c>
      <c r="D219" s="12" t="str">
        <f>IF(A219="","",D218+(D218*Assumptions!$B$17))</f>
        <v/>
      </c>
      <c r="E219" s="8" t="str">
        <f>IF(A219="","",E218+(E218*Assumptions!$B$11))</f>
        <v/>
      </c>
      <c r="F219" s="12" t="str">
        <f>IF(A219="","",(('Emissions Factors'!$B$4/'Diesel Vehicles'!E219)*(D219*B219))/10^6)</f>
        <v/>
      </c>
    </row>
    <row r="220" spans="1:6" x14ac:dyDescent="0.3">
      <c r="A220" t="str">
        <f>'Emission Assumption Summary'!A220</f>
        <v/>
      </c>
      <c r="C220" s="6" t="str">
        <f t="shared" si="3"/>
        <v/>
      </c>
      <c r="D220" s="12" t="str">
        <f>IF(A220="","",D219+(D219*Assumptions!$B$17))</f>
        <v/>
      </c>
      <c r="E220" s="8" t="str">
        <f>IF(A220="","",E219+(E219*Assumptions!$B$11))</f>
        <v/>
      </c>
      <c r="F220" s="12" t="str">
        <f>IF(A220="","",(('Emissions Factors'!$B$4/'Diesel Vehicles'!E220)*(D220*B220))/10^6)</f>
        <v/>
      </c>
    </row>
    <row r="221" spans="1:6" x14ac:dyDescent="0.3">
      <c r="A221" t="str">
        <f>'Emission Assumption Summary'!A221</f>
        <v/>
      </c>
      <c r="C221" s="6" t="str">
        <f t="shared" si="3"/>
        <v/>
      </c>
      <c r="D221" s="12" t="str">
        <f>IF(A221="","",D220+(D220*Assumptions!$B$17))</f>
        <v/>
      </c>
      <c r="E221" s="8" t="str">
        <f>IF(A221="","",E220+(E220*Assumptions!$B$11))</f>
        <v/>
      </c>
      <c r="F221" s="12" t="str">
        <f>IF(A221="","",(('Emissions Factors'!$B$4/'Diesel Vehicles'!E221)*(D221*B221))/10^6)</f>
        <v/>
      </c>
    </row>
    <row r="222" spans="1:6" x14ac:dyDescent="0.3">
      <c r="A222" t="str">
        <f>'Emission Assumption Summary'!A222</f>
        <v/>
      </c>
      <c r="C222" s="6" t="str">
        <f t="shared" si="3"/>
        <v/>
      </c>
      <c r="D222" s="12" t="str">
        <f>IF(A222="","",D221+(D221*Assumptions!$B$17))</f>
        <v/>
      </c>
      <c r="E222" s="8" t="str">
        <f>IF(A222="","",E221+(E221*Assumptions!$B$11))</f>
        <v/>
      </c>
      <c r="F222" s="12" t="str">
        <f>IF(A222="","",(('Emissions Factors'!$B$4/'Diesel Vehicles'!E222)*(D222*B222))/10^6)</f>
        <v/>
      </c>
    </row>
    <row r="223" spans="1:6" x14ac:dyDescent="0.3">
      <c r="A223" t="str">
        <f>'Emission Assumption Summary'!A223</f>
        <v/>
      </c>
      <c r="C223" s="6" t="str">
        <f t="shared" si="3"/>
        <v/>
      </c>
      <c r="D223" s="12" t="str">
        <f>IF(A223="","",D222+(D222*Assumptions!$B$17))</f>
        <v/>
      </c>
      <c r="E223" s="8" t="str">
        <f>IF(A223="","",E222+(E222*Assumptions!$B$11))</f>
        <v/>
      </c>
      <c r="F223" s="12" t="str">
        <f>IF(A223="","",(('Emissions Factors'!$B$4/'Diesel Vehicles'!E223)*(D223*B223))/10^6)</f>
        <v/>
      </c>
    </row>
    <row r="224" spans="1:6" x14ac:dyDescent="0.3">
      <c r="A224" t="str">
        <f>'Emission Assumption Summary'!A224</f>
        <v/>
      </c>
      <c r="C224" s="6" t="str">
        <f t="shared" si="3"/>
        <v/>
      </c>
      <c r="D224" s="12" t="str">
        <f>IF(A224="","",D223+(D223*Assumptions!$B$17))</f>
        <v/>
      </c>
      <c r="F224" s="12" t="str">
        <f>IF(A224="","",(('Emissions Factors'!$B$4/'Diesel Vehicles'!E224)*(D224*B224))/10^6)</f>
        <v/>
      </c>
    </row>
    <row r="225" spans="1:6" x14ac:dyDescent="0.3">
      <c r="A225" t="str">
        <f>'Emission Assumption Summary'!A225</f>
        <v/>
      </c>
      <c r="C225" s="6" t="str">
        <f t="shared" si="3"/>
        <v/>
      </c>
      <c r="D225" s="12" t="str">
        <f>IF(A225="","",D224+(D224*Assumptions!$B$17))</f>
        <v/>
      </c>
      <c r="F225" s="12" t="str">
        <f>IF(A225="","",(('Emissions Factors'!$B$4/'Diesel Vehicles'!E225)*(D225*B225))/10^6)</f>
        <v/>
      </c>
    </row>
    <row r="226" spans="1:6" x14ac:dyDescent="0.3">
      <c r="A226" t="str">
        <f>'Emission Assumption Summary'!A226</f>
        <v/>
      </c>
      <c r="C226" s="6" t="str">
        <f t="shared" si="3"/>
        <v/>
      </c>
      <c r="D226" s="12" t="str">
        <f>IF(A226="","",D225+(D225*Assumptions!$B$17))</f>
        <v/>
      </c>
      <c r="F226" s="12" t="str">
        <f>IF(A226="","",(('Emissions Factors'!$B$4/'Diesel Vehicles'!E226)*(D226*B226))/10^6)</f>
        <v/>
      </c>
    </row>
    <row r="227" spans="1:6" x14ac:dyDescent="0.3">
      <c r="A227" t="str">
        <f>'Emission Assumption Summary'!A227</f>
        <v/>
      </c>
      <c r="C227" s="6" t="str">
        <f t="shared" si="3"/>
        <v/>
      </c>
      <c r="D227" s="12" t="str">
        <f>IF(A227="","",D226+(D226*Assumptions!$B$17))</f>
        <v/>
      </c>
      <c r="F227" s="12" t="str">
        <f>IF(A227="","",(('Emissions Factors'!$B$4/'Diesel Vehicles'!E227)*(D227*B227))/10^6)</f>
        <v/>
      </c>
    </row>
    <row r="228" spans="1:6" x14ac:dyDescent="0.3">
      <c r="A228" t="str">
        <f>'Emission Assumption Summary'!A228</f>
        <v/>
      </c>
      <c r="C228" s="6" t="str">
        <f t="shared" si="3"/>
        <v/>
      </c>
      <c r="D228" s="12" t="str">
        <f>IF(A228="","",D227+(D227*Assumptions!$B$17))</f>
        <v/>
      </c>
      <c r="F228" s="12" t="str">
        <f>IF(A228="","",(('Emissions Factors'!$B$4/'Diesel Vehicles'!E228)*(D228*B228))/10^6)</f>
        <v/>
      </c>
    </row>
    <row r="229" spans="1:6" x14ac:dyDescent="0.3">
      <c r="A229" t="str">
        <f>'Emission Assumption Summary'!A229</f>
        <v/>
      </c>
      <c r="C229" s="6" t="str">
        <f t="shared" si="3"/>
        <v/>
      </c>
      <c r="D229" s="12" t="str">
        <f>IF(A229="","",D228+(D228*Assumptions!$B$17))</f>
        <v/>
      </c>
      <c r="F229" s="12" t="str">
        <f>IF(A229="","",(('Emissions Factors'!$B$4/'Diesel Vehicles'!E229)*(D229*B229))/10^6)</f>
        <v/>
      </c>
    </row>
    <row r="230" spans="1:6" x14ac:dyDescent="0.3">
      <c r="A230" t="str">
        <f>'Emission Assumption Summary'!A230</f>
        <v/>
      </c>
      <c r="C230" s="6" t="str">
        <f t="shared" si="3"/>
        <v/>
      </c>
      <c r="D230" s="12" t="str">
        <f>IF(A230="","",D229+(D229*Assumptions!$B$17))</f>
        <v/>
      </c>
      <c r="F230" s="12" t="str">
        <f>IF(A230="","",(('Emissions Factors'!$B$4/'Diesel Vehicles'!E230)*(D230*B230))/10^6)</f>
        <v/>
      </c>
    </row>
    <row r="231" spans="1:6" x14ac:dyDescent="0.3">
      <c r="A231" t="str">
        <f>'Emission Assumption Summary'!A231</f>
        <v/>
      </c>
      <c r="C231" s="6" t="str">
        <f t="shared" si="3"/>
        <v/>
      </c>
      <c r="D231" s="12" t="str">
        <f>IF(A231="","",D230+(D230*Assumptions!$B$17))</f>
        <v/>
      </c>
      <c r="F231" s="12" t="str">
        <f>IF(A231="","",(('Emissions Factors'!$B$4/'Diesel Vehicles'!E231)*(D231*B231))/10^6)</f>
        <v/>
      </c>
    </row>
    <row r="232" spans="1:6" x14ac:dyDescent="0.3">
      <c r="A232" t="str">
        <f>'Emission Assumption Summary'!A232</f>
        <v/>
      </c>
      <c r="C232" s="6" t="str">
        <f t="shared" si="3"/>
        <v/>
      </c>
      <c r="D232" s="12" t="str">
        <f>IF(A232="","",D231+(D231*Assumptions!$B$17))</f>
        <v/>
      </c>
      <c r="F232" s="12" t="str">
        <f>IF(A232="","",(('Emissions Factors'!$B$4/'Diesel Vehicles'!E232)*(D232*B232))/10^6)</f>
        <v/>
      </c>
    </row>
    <row r="233" spans="1:6" x14ac:dyDescent="0.3">
      <c r="A233" t="str">
        <f>'Emission Assumption Summary'!A233</f>
        <v/>
      </c>
      <c r="C233" s="6" t="str">
        <f t="shared" si="3"/>
        <v/>
      </c>
      <c r="D233" s="12" t="str">
        <f>IF(A233="","",D232+(D232*Assumptions!$B$17))</f>
        <v/>
      </c>
      <c r="F233" s="12" t="str">
        <f>IF(A233="","",(('Emissions Factors'!$B$4/'Diesel Vehicles'!E233)*(D233*B233))/10^6)</f>
        <v/>
      </c>
    </row>
    <row r="234" spans="1:6" x14ac:dyDescent="0.3">
      <c r="A234" t="str">
        <f>'Emission Assumption Summary'!A234</f>
        <v/>
      </c>
      <c r="C234" s="6" t="str">
        <f t="shared" si="3"/>
        <v/>
      </c>
      <c r="D234" s="12" t="str">
        <f>IF(A234="","",D233+(D233*Assumptions!$B$17))</f>
        <v/>
      </c>
      <c r="F234" s="12" t="str">
        <f>IF(A234="","",(('Emissions Factors'!$B$4/'Diesel Vehicles'!E234)*(D234*B234))/10^6)</f>
        <v/>
      </c>
    </row>
    <row r="235" spans="1:6" x14ac:dyDescent="0.3">
      <c r="A235" t="str">
        <f>'Emission Assumption Summary'!A235</f>
        <v/>
      </c>
      <c r="C235" s="6" t="str">
        <f t="shared" si="3"/>
        <v/>
      </c>
      <c r="D235" s="12" t="str">
        <f>IF(A235="","",D234+(D234*Assumptions!$B$17))</f>
        <v/>
      </c>
      <c r="F235" s="12" t="str">
        <f>IF(A235="","",(('Emissions Factors'!$B$4/'Diesel Vehicles'!E235)*(D235*B235))/10^6)</f>
        <v/>
      </c>
    </row>
    <row r="236" spans="1:6" x14ac:dyDescent="0.3">
      <c r="A236" t="str">
        <f>'Emission Assumption Summary'!A236</f>
        <v/>
      </c>
      <c r="C236" s="6" t="str">
        <f t="shared" si="3"/>
        <v/>
      </c>
      <c r="D236" s="12" t="str">
        <f>IF(A236="","",D235+(D235*Assumptions!$B$17))</f>
        <v/>
      </c>
      <c r="F236" s="12" t="str">
        <f>IF(A236="","",(('Emissions Factors'!$B$4/'Diesel Vehicles'!E236)*(D236*B236))/10^6)</f>
        <v/>
      </c>
    </row>
    <row r="237" spans="1:6" x14ac:dyDescent="0.3">
      <c r="A237" t="str">
        <f>'Emission Assumption Summary'!A237</f>
        <v/>
      </c>
      <c r="C237" s="6" t="str">
        <f t="shared" si="3"/>
        <v/>
      </c>
      <c r="D237" s="12" t="str">
        <f>IF(A237="","",D236+(D236*Assumptions!$B$17))</f>
        <v/>
      </c>
      <c r="F237" s="12" t="str">
        <f>IF(A237="","",(('Emissions Factors'!$B$4/'Diesel Vehicles'!E237)*(D237*B237))/10^6)</f>
        <v/>
      </c>
    </row>
    <row r="238" spans="1:6" x14ac:dyDescent="0.3">
      <c r="A238" t="str">
        <f>'Emission Assumption Summary'!A238</f>
        <v/>
      </c>
      <c r="C238" s="6" t="str">
        <f t="shared" si="3"/>
        <v/>
      </c>
      <c r="D238" s="12" t="str">
        <f>IF(A238="","",D237+(D237*Assumptions!$B$17))</f>
        <v/>
      </c>
      <c r="F238" s="12" t="str">
        <f>IF(A238="","",(('Emissions Factors'!$B$4/'Diesel Vehicles'!E238)*(D238*B238))/10^6)</f>
        <v/>
      </c>
    </row>
    <row r="239" spans="1:6" x14ac:dyDescent="0.3">
      <c r="A239" t="str">
        <f>'Emission Assumption Summary'!A239</f>
        <v/>
      </c>
      <c r="C239" s="6" t="str">
        <f t="shared" si="3"/>
        <v/>
      </c>
      <c r="D239" s="12" t="str">
        <f>IF(A239="","",D238+(D238*Assumptions!$B$17))</f>
        <v/>
      </c>
      <c r="F239" s="12" t="str">
        <f>IF(A239="","",(('Emissions Factors'!$B$4/'Diesel Vehicles'!E239)*(D239*B239))/10^6)</f>
        <v/>
      </c>
    </row>
    <row r="240" spans="1:6" x14ac:dyDescent="0.3">
      <c r="A240" t="str">
        <f>'Emission Assumption Summary'!A240</f>
        <v/>
      </c>
      <c r="C240" s="6" t="str">
        <f t="shared" si="3"/>
        <v/>
      </c>
      <c r="D240" s="12" t="str">
        <f>IF(A240="","",D239+(D239*Assumptions!$B$17))</f>
        <v/>
      </c>
      <c r="F240" s="12" t="str">
        <f>IF(A240="","",(('Emissions Factors'!$B$4/'Diesel Vehicles'!E240)*(D240*B240))/10^6)</f>
        <v/>
      </c>
    </row>
    <row r="241" spans="1:6" x14ac:dyDescent="0.3">
      <c r="A241" t="str">
        <f>'Emission Assumption Summary'!A241</f>
        <v/>
      </c>
      <c r="C241" s="6" t="str">
        <f t="shared" si="3"/>
        <v/>
      </c>
      <c r="D241" s="12" t="str">
        <f>IF(A241="","",D240+(D240*Assumptions!$B$17))</f>
        <v/>
      </c>
      <c r="F241" s="12" t="str">
        <f>IF(A241="","",(('Emissions Factors'!$B$4/'Diesel Vehicles'!E241)*(D241*B241))/10^6)</f>
        <v/>
      </c>
    </row>
    <row r="242" spans="1:6" x14ac:dyDescent="0.3">
      <c r="A242" t="str">
        <f>'Emission Assumption Summary'!A242</f>
        <v/>
      </c>
      <c r="C242" s="6" t="str">
        <f t="shared" si="3"/>
        <v/>
      </c>
      <c r="D242" s="12" t="str">
        <f>IF(A242="","",D241+(D241*Assumptions!$B$17))</f>
        <v/>
      </c>
      <c r="F242" s="12" t="str">
        <f>IF(A242="","",(('Emissions Factors'!$B$4/'Diesel Vehicles'!E242)*(D242*B242))/10^6)</f>
        <v/>
      </c>
    </row>
    <row r="243" spans="1:6" x14ac:dyDescent="0.3">
      <c r="A243" t="str">
        <f>'Emission Assumption Summary'!A243</f>
        <v/>
      </c>
      <c r="C243" s="6" t="str">
        <f t="shared" si="3"/>
        <v/>
      </c>
      <c r="D243" s="12" t="str">
        <f>IF(A243="","",D242+(D242*Assumptions!$B$17))</f>
        <v/>
      </c>
      <c r="F243" s="12" t="str">
        <f>IF(A243="","",(('Emissions Factors'!$B$4/'Diesel Vehicles'!E243)*(D243*B243))/10^6)</f>
        <v/>
      </c>
    </row>
    <row r="244" spans="1:6" x14ac:dyDescent="0.3">
      <c r="A244" t="str">
        <f>'Emission Assumption Summary'!A244</f>
        <v/>
      </c>
      <c r="C244" s="6" t="str">
        <f t="shared" si="3"/>
        <v/>
      </c>
      <c r="D244" s="12" t="str">
        <f>IF(A244="","",D243+(D243*Assumptions!$B$17))</f>
        <v/>
      </c>
      <c r="F244" s="12" t="str">
        <f>IF(A244="","",(('Emissions Factors'!$B$4/'Diesel Vehicles'!E244)*(D244*B244))/10^6)</f>
        <v/>
      </c>
    </row>
    <row r="245" spans="1:6" x14ac:dyDescent="0.3">
      <c r="A245" t="str">
        <f>'Emission Assumption Summary'!A245</f>
        <v/>
      </c>
      <c r="C245" s="6" t="str">
        <f t="shared" si="3"/>
        <v/>
      </c>
      <c r="D245" s="12" t="str">
        <f>IF(A245="","",D244+(D244*Assumptions!$B$17))</f>
        <v/>
      </c>
      <c r="F245" s="12" t="str">
        <f>IF(A245="","",(('Emissions Factors'!$B$4/'Diesel Vehicles'!E245)*(D245*B245))/10^6)</f>
        <v/>
      </c>
    </row>
    <row r="246" spans="1:6" x14ac:dyDescent="0.3">
      <c r="A246" t="str">
        <f>'Emission Assumption Summary'!A246</f>
        <v/>
      </c>
      <c r="C246" s="6" t="str">
        <f t="shared" si="3"/>
        <v/>
      </c>
      <c r="D246" s="12" t="str">
        <f>IF(A246="","",D245+(D245*Assumptions!$B$17))</f>
        <v/>
      </c>
      <c r="F246" s="12" t="str">
        <f>IF(A246="","",(('Emissions Factors'!$B$4/'Diesel Vehicles'!E246)*(D246*B246))/10^6)</f>
        <v/>
      </c>
    </row>
    <row r="247" spans="1:6" x14ac:dyDescent="0.3">
      <c r="A247" t="str">
        <f>'Emission Assumption Summary'!A247</f>
        <v/>
      </c>
      <c r="C247" s="6" t="str">
        <f t="shared" si="3"/>
        <v/>
      </c>
      <c r="D247" s="12" t="str">
        <f>IF(A247="","",D246+(D246*Assumptions!$B$17))</f>
        <v/>
      </c>
      <c r="F247" s="12" t="str">
        <f>IF(A247="","",(('Emissions Factors'!$B$4/'Diesel Vehicles'!E247)*(D247*B247))/10^6)</f>
        <v/>
      </c>
    </row>
    <row r="248" spans="1:6" x14ac:dyDescent="0.3">
      <c r="A248" t="str">
        <f>'Emission Assumption Summary'!A248</f>
        <v/>
      </c>
      <c r="C248" s="6" t="str">
        <f t="shared" si="3"/>
        <v/>
      </c>
      <c r="D248" s="12" t="str">
        <f>IF(A248="","",D247+(D247*Assumptions!$B$17))</f>
        <v/>
      </c>
      <c r="F248" s="12" t="str">
        <f>IF(A248="","",(('Emissions Factors'!$B$4/'Diesel Vehicles'!E248)*(D248*B248))/10^6)</f>
        <v/>
      </c>
    </row>
    <row r="249" spans="1:6" x14ac:dyDescent="0.3">
      <c r="A249" t="str">
        <f>'Emission Assumption Summary'!A249</f>
        <v/>
      </c>
      <c r="C249" s="6" t="str">
        <f t="shared" si="3"/>
        <v/>
      </c>
      <c r="D249" s="12" t="str">
        <f>IF(A249="","",D248+(D248*Assumptions!$B$17))</f>
        <v/>
      </c>
      <c r="F249" s="12" t="str">
        <f>IF(A249="","",(('Emissions Factors'!$B$4/'Diesel Vehicles'!E249)*(D249*B249))/10^6)</f>
        <v/>
      </c>
    </row>
    <row r="250" spans="1:6" x14ac:dyDescent="0.3">
      <c r="A250" t="str">
        <f>'Emission Assumption Summary'!A250</f>
        <v/>
      </c>
      <c r="C250" s="6" t="str">
        <f t="shared" si="3"/>
        <v/>
      </c>
      <c r="D250" s="12" t="str">
        <f>IF(A250="","",D249+(D249*Assumptions!$B$17))</f>
        <v/>
      </c>
      <c r="F250" s="12" t="str">
        <f>IF(A250="","",(('Emissions Factors'!$B$4/'Diesel Vehicles'!E250)*(D250*B250))/10^6)</f>
        <v/>
      </c>
    </row>
    <row r="251" spans="1:6" x14ac:dyDescent="0.3">
      <c r="A251" t="str">
        <f>'Emission Assumption Summary'!A251</f>
        <v/>
      </c>
      <c r="C251" s="6" t="str">
        <f t="shared" si="3"/>
        <v/>
      </c>
      <c r="D251" s="12" t="str">
        <f>IF(A251="","",D250+(D250*Assumptions!$B$17))</f>
        <v/>
      </c>
      <c r="F251" s="12" t="str">
        <f>IF(A251="","",(('Emissions Factors'!$B$4/'Diesel Vehicles'!E251)*(D251*B251))/10^6)</f>
        <v/>
      </c>
    </row>
    <row r="252" spans="1:6" x14ac:dyDescent="0.3">
      <c r="A252" t="str">
        <f>'Emission Assumption Summary'!A252</f>
        <v/>
      </c>
      <c r="C252" s="6" t="str">
        <f t="shared" si="3"/>
        <v/>
      </c>
      <c r="D252" s="12" t="str">
        <f>IF(A252="","",D251+(D251*Assumptions!$B$17))</f>
        <v/>
      </c>
      <c r="F252" s="12" t="str">
        <f>IF(A252="","",(('Emissions Factors'!$B$4/'Diesel Vehicles'!E252)*(D252*B252))/10^6)</f>
        <v/>
      </c>
    </row>
    <row r="253" spans="1:6" x14ac:dyDescent="0.3">
      <c r="A253" t="str">
        <f>'Emission Assumption Summary'!A253</f>
        <v/>
      </c>
      <c r="C253" s="6" t="str">
        <f t="shared" si="3"/>
        <v/>
      </c>
      <c r="D253" s="12" t="str">
        <f>IF(A253="","",D252+(D252*Assumptions!$B$17))</f>
        <v/>
      </c>
      <c r="F253" s="12" t="str">
        <f>IF(A253="","",(('Emissions Factors'!$B$4/'Diesel Vehicles'!E253)*(D253*B253))/10^6)</f>
        <v/>
      </c>
    </row>
    <row r="254" spans="1:6" x14ac:dyDescent="0.3">
      <c r="A254" t="str">
        <f>'Emission Assumption Summary'!A254</f>
        <v/>
      </c>
      <c r="C254" s="6" t="str">
        <f t="shared" si="3"/>
        <v/>
      </c>
      <c r="D254" s="12" t="str">
        <f>IF(A254="","",D253+(D253*Assumptions!$B$17))</f>
        <v/>
      </c>
      <c r="F254" s="12" t="str">
        <f>IF(A254="","",(('Emissions Factors'!$B$4/'Diesel Vehicles'!E254)*(D254*B254))/10^6)</f>
        <v/>
      </c>
    </row>
    <row r="255" spans="1:6" x14ac:dyDescent="0.3">
      <c r="A255" t="str">
        <f>'Emission Assumption Summary'!A255</f>
        <v/>
      </c>
      <c r="C255" s="6" t="str">
        <f t="shared" si="3"/>
        <v/>
      </c>
      <c r="D255" s="12" t="str">
        <f>IF(A255="","",D254+(D254*Assumptions!$B$17))</f>
        <v/>
      </c>
      <c r="F255" s="12" t="str">
        <f>IF(A255="","",(('Emissions Factors'!$B$4/'Diesel Vehicles'!E255)*(D255*B255))/10^6)</f>
        <v/>
      </c>
    </row>
    <row r="256" spans="1:6" x14ac:dyDescent="0.3">
      <c r="A256" t="str">
        <f>'Emission Assumption Summary'!A256</f>
        <v/>
      </c>
      <c r="C256" s="6" t="str">
        <f t="shared" si="3"/>
        <v/>
      </c>
      <c r="D256" s="12" t="str">
        <f>IF(A256="","",D255+(D255*Assumptions!$B$17))</f>
        <v/>
      </c>
      <c r="F256" s="12" t="str">
        <f>IF(A256="","",(('Emissions Factors'!$B$4/'Diesel Vehicles'!E256)*(D256*B256))/10^6)</f>
        <v/>
      </c>
    </row>
    <row r="257" spans="1:6" x14ac:dyDescent="0.3">
      <c r="A257" t="str">
        <f>'Emission Assumption Summary'!A257</f>
        <v/>
      </c>
      <c r="C257" s="6" t="str">
        <f t="shared" si="3"/>
        <v/>
      </c>
      <c r="D257" s="12" t="str">
        <f>IF(A257="","",D256+(D256*Assumptions!$B$17))</f>
        <v/>
      </c>
      <c r="F257" s="12" t="str">
        <f>IF(A257="","",(('Emissions Factors'!$B$4/'Diesel Vehicles'!E257)*(D257*B257))/10^6)</f>
        <v/>
      </c>
    </row>
    <row r="258" spans="1:6" x14ac:dyDescent="0.3">
      <c r="A258" t="str">
        <f>'Emission Assumption Summary'!A258</f>
        <v/>
      </c>
      <c r="C258" s="6" t="str">
        <f t="shared" si="3"/>
        <v/>
      </c>
      <c r="D258" s="12" t="str">
        <f>IF(A258="","",D257+(D257*Assumptions!$B$17))</f>
        <v/>
      </c>
      <c r="F258" s="12" t="str">
        <f>IF(A258="","",(('Emissions Factors'!$B$4/'Diesel Vehicles'!E258)*(D258*B258))/10^6)</f>
        <v/>
      </c>
    </row>
    <row r="259" spans="1:6" x14ac:dyDescent="0.3">
      <c r="A259" t="str">
        <f>'Emission Assumption Summary'!A259</f>
        <v/>
      </c>
      <c r="C259" s="6" t="str">
        <f t="shared" si="3"/>
        <v/>
      </c>
      <c r="D259" s="12" t="str">
        <f>IF(A259="","",D258+(D258*Assumptions!$B$17))</f>
        <v/>
      </c>
      <c r="F259" s="12" t="str">
        <f>IF(A259="","",(('Emissions Factors'!$B$4/'Diesel Vehicles'!E259)*(D259*B259))/10^6)</f>
        <v/>
      </c>
    </row>
    <row r="260" spans="1:6" x14ac:dyDescent="0.3">
      <c r="A260" t="str">
        <f>'Emission Assumption Summary'!A260</f>
        <v/>
      </c>
      <c r="C260" s="6" t="str">
        <f t="shared" ref="C260:C318" si="4">IF(A260="","",(B260-B259)/B260)</f>
        <v/>
      </c>
      <c r="D260" s="12" t="str">
        <f>IF(A260="","",D259+(D259*Assumptions!$B$17))</f>
        <v/>
      </c>
      <c r="F260" s="12" t="str">
        <f>IF(A260="","",(('Emissions Factors'!$B$4/'Diesel Vehicles'!E260)*(D260*B260))/10^6)</f>
        <v/>
      </c>
    </row>
    <row r="261" spans="1:6" x14ac:dyDescent="0.3">
      <c r="A261" t="str">
        <f>'Emission Assumption Summary'!A261</f>
        <v/>
      </c>
      <c r="C261" s="6" t="str">
        <f t="shared" si="4"/>
        <v/>
      </c>
      <c r="D261" s="12" t="str">
        <f>IF(A261="","",D260+(D260*Assumptions!$B$17))</f>
        <v/>
      </c>
      <c r="F261" s="12" t="str">
        <f>IF(A261="","",(('Emissions Factors'!$B$4/'Diesel Vehicles'!E261)*(D261*B261))/10^6)</f>
        <v/>
      </c>
    </row>
    <row r="262" spans="1:6" x14ac:dyDescent="0.3">
      <c r="A262" t="str">
        <f>'Emission Assumption Summary'!A262</f>
        <v/>
      </c>
      <c r="C262" s="6" t="str">
        <f t="shared" si="4"/>
        <v/>
      </c>
      <c r="D262" s="12" t="str">
        <f>IF(A262="","",D261+(D261*Assumptions!$B$17))</f>
        <v/>
      </c>
      <c r="F262" s="12" t="str">
        <f>IF(A262="","",(('Emissions Factors'!$B$4/'Diesel Vehicles'!E262)*(D262*B262))/10^6)</f>
        <v/>
      </c>
    </row>
    <row r="263" spans="1:6" x14ac:dyDescent="0.3">
      <c r="A263" t="str">
        <f>'Emission Assumption Summary'!A263</f>
        <v/>
      </c>
      <c r="C263" s="6" t="str">
        <f t="shared" si="4"/>
        <v/>
      </c>
      <c r="D263" s="12" t="str">
        <f>IF(A263="","",D262+(D262*Assumptions!$B$17))</f>
        <v/>
      </c>
      <c r="F263" s="12" t="str">
        <f>IF(A263="","",(('Emissions Factors'!$B$4/'Diesel Vehicles'!E263)*(D263*B263))/10^6)</f>
        <v/>
      </c>
    </row>
    <row r="264" spans="1:6" x14ac:dyDescent="0.3">
      <c r="A264" t="str">
        <f>'Emission Assumption Summary'!A264</f>
        <v/>
      </c>
      <c r="C264" s="6" t="str">
        <f t="shared" si="4"/>
        <v/>
      </c>
      <c r="D264" s="12" t="str">
        <f>IF(A264="","",D263+(D263*Assumptions!$B$17))</f>
        <v/>
      </c>
      <c r="F264" s="12" t="str">
        <f>IF(A264="","",(('Emissions Factors'!$B$4/'Diesel Vehicles'!E264)*(D264*B264))/10^6)</f>
        <v/>
      </c>
    </row>
    <row r="265" spans="1:6" x14ac:dyDescent="0.3">
      <c r="A265" t="str">
        <f>'Emission Assumption Summary'!A265</f>
        <v/>
      </c>
      <c r="C265" s="6" t="str">
        <f t="shared" si="4"/>
        <v/>
      </c>
      <c r="D265" s="12" t="str">
        <f>IF(A265="","",D264+(D264*Assumptions!$B$17))</f>
        <v/>
      </c>
      <c r="F265" s="12" t="str">
        <f>IF(A265="","",(('Emissions Factors'!$B$4/'Diesel Vehicles'!E265)*(D265*B265))/10^6)</f>
        <v/>
      </c>
    </row>
    <row r="266" spans="1:6" x14ac:dyDescent="0.3">
      <c r="A266" t="str">
        <f>'Emission Assumption Summary'!A266</f>
        <v/>
      </c>
      <c r="C266" s="6" t="str">
        <f t="shared" si="4"/>
        <v/>
      </c>
      <c r="D266" s="12" t="str">
        <f>IF(A266="","",D265+(D265*Assumptions!$B$17))</f>
        <v/>
      </c>
      <c r="F266" s="12" t="str">
        <f>IF(A266="","",(('Emissions Factors'!$B$4/'Diesel Vehicles'!E266)*(D266*B266))/10^6)</f>
        <v/>
      </c>
    </row>
    <row r="267" spans="1:6" x14ac:dyDescent="0.3">
      <c r="A267" t="str">
        <f>'Emission Assumption Summary'!A267</f>
        <v/>
      </c>
      <c r="C267" s="6" t="str">
        <f t="shared" si="4"/>
        <v/>
      </c>
      <c r="D267" s="12" t="str">
        <f>IF(A267="","",D266+(D266*Assumptions!$B$17))</f>
        <v/>
      </c>
      <c r="F267" s="12" t="str">
        <f>IF(A267="","",(('Emissions Factors'!$B$4/'Diesel Vehicles'!E267)*(D267*B267))/10^6)</f>
        <v/>
      </c>
    </row>
    <row r="268" spans="1:6" x14ac:dyDescent="0.3">
      <c r="A268" t="str">
        <f>'Emission Assumption Summary'!A268</f>
        <v/>
      </c>
      <c r="C268" s="6" t="str">
        <f t="shared" si="4"/>
        <v/>
      </c>
      <c r="D268" s="12" t="str">
        <f>IF(A268="","",D267+(D267*Assumptions!$B$17))</f>
        <v/>
      </c>
      <c r="F268" s="12" t="str">
        <f>IF(A268="","",(('Emissions Factors'!$B$4/'Diesel Vehicles'!E268)*(D268*B268))/10^6)</f>
        <v/>
      </c>
    </row>
    <row r="269" spans="1:6" x14ac:dyDescent="0.3">
      <c r="A269" t="str">
        <f>'Emission Assumption Summary'!A269</f>
        <v/>
      </c>
      <c r="C269" s="6" t="str">
        <f t="shared" si="4"/>
        <v/>
      </c>
      <c r="D269" s="12" t="str">
        <f>IF(A269="","",D268+(D268*Assumptions!$B$17))</f>
        <v/>
      </c>
      <c r="F269" s="12" t="str">
        <f>IF(A269="","",(('Emissions Factors'!$B$4/'Diesel Vehicles'!E269)*(D269*B269))/10^6)</f>
        <v/>
      </c>
    </row>
    <row r="270" spans="1:6" x14ac:dyDescent="0.3">
      <c r="A270" t="str">
        <f>'Emission Assumption Summary'!A270</f>
        <v/>
      </c>
      <c r="C270" s="6" t="str">
        <f t="shared" si="4"/>
        <v/>
      </c>
      <c r="D270" s="12" t="str">
        <f>IF(A270="","",D269+(D269*Assumptions!$B$17))</f>
        <v/>
      </c>
      <c r="F270" s="12" t="str">
        <f>IF(A270="","",(('Emissions Factors'!$B$4/'Diesel Vehicles'!E270)*(D270*B270))/10^6)</f>
        <v/>
      </c>
    </row>
    <row r="271" spans="1:6" x14ac:dyDescent="0.3">
      <c r="A271" t="str">
        <f>'Emission Assumption Summary'!A271</f>
        <v/>
      </c>
      <c r="C271" s="6" t="str">
        <f t="shared" si="4"/>
        <v/>
      </c>
      <c r="D271" s="12" t="str">
        <f>IF(A271="","",D270+(D270*Assumptions!$B$17))</f>
        <v/>
      </c>
      <c r="F271" s="12" t="str">
        <f>IF(A271="","",(('Emissions Factors'!$B$4/'Diesel Vehicles'!E271)*(D271*B271))/10^6)</f>
        <v/>
      </c>
    </row>
    <row r="272" spans="1:6" x14ac:dyDescent="0.3">
      <c r="A272" t="str">
        <f>'Emission Assumption Summary'!A272</f>
        <v/>
      </c>
      <c r="C272" s="6" t="str">
        <f t="shared" si="4"/>
        <v/>
      </c>
      <c r="D272" s="12" t="str">
        <f>IF(A272="","",D271+(D271*Assumptions!$B$17))</f>
        <v/>
      </c>
      <c r="F272" s="12" t="str">
        <f>IF(A272="","",(('Emissions Factors'!$B$4/'Diesel Vehicles'!E272)*(D272*B272))/10^6)</f>
        <v/>
      </c>
    </row>
    <row r="273" spans="1:6" x14ac:dyDescent="0.3">
      <c r="A273" t="str">
        <f>'Emission Assumption Summary'!A273</f>
        <v/>
      </c>
      <c r="C273" s="6" t="str">
        <f t="shared" si="4"/>
        <v/>
      </c>
      <c r="D273" s="12" t="str">
        <f>IF(A273="","",D272+(D272*Assumptions!$B$17))</f>
        <v/>
      </c>
      <c r="F273" s="12" t="str">
        <f>IF(A273="","",(('Emissions Factors'!$B$4/'Diesel Vehicles'!E273)*(D273*B273))/10^6)</f>
        <v/>
      </c>
    </row>
    <row r="274" spans="1:6" x14ac:dyDescent="0.3">
      <c r="A274" t="str">
        <f>'Emission Assumption Summary'!A274</f>
        <v/>
      </c>
      <c r="C274" s="6" t="str">
        <f t="shared" si="4"/>
        <v/>
      </c>
      <c r="D274" s="12" t="str">
        <f>IF(A274="","",D273+(D273*Assumptions!$B$17))</f>
        <v/>
      </c>
      <c r="F274" s="12" t="str">
        <f>IF(A274="","",(('Emissions Factors'!$B$4/'Diesel Vehicles'!E274)*(D274*B274))/10^6)</f>
        <v/>
      </c>
    </row>
    <row r="275" spans="1:6" x14ac:dyDescent="0.3">
      <c r="A275" t="str">
        <f>'Emission Assumption Summary'!A275</f>
        <v/>
      </c>
      <c r="C275" s="6" t="str">
        <f t="shared" si="4"/>
        <v/>
      </c>
      <c r="D275" s="12" t="str">
        <f>IF(A275="","",D274+(D274*Assumptions!$B$17))</f>
        <v/>
      </c>
      <c r="F275" s="12" t="str">
        <f>IF(A275="","",(('Emissions Factors'!$B$4/'Diesel Vehicles'!E275)*(D275*B275))/10^6)</f>
        <v/>
      </c>
    </row>
    <row r="276" spans="1:6" x14ac:dyDescent="0.3">
      <c r="A276" t="str">
        <f>'Emission Assumption Summary'!A276</f>
        <v/>
      </c>
      <c r="C276" s="6" t="str">
        <f t="shared" si="4"/>
        <v/>
      </c>
      <c r="D276" s="12" t="str">
        <f>IF(A276="","",D275+(D275*Assumptions!$B$17))</f>
        <v/>
      </c>
      <c r="F276" s="12" t="str">
        <f>IF(A276="","",(('Emissions Factors'!$B$4/'Diesel Vehicles'!E276)*(D276*B276))/10^6)</f>
        <v/>
      </c>
    </row>
    <row r="277" spans="1:6" x14ac:dyDescent="0.3">
      <c r="A277" t="str">
        <f>'Emission Assumption Summary'!A277</f>
        <v/>
      </c>
      <c r="C277" s="6" t="str">
        <f t="shared" si="4"/>
        <v/>
      </c>
      <c r="D277" s="12" t="str">
        <f>IF(A277="","",D276+(D276*Assumptions!$B$17))</f>
        <v/>
      </c>
      <c r="F277" s="12" t="str">
        <f>IF(A277="","",(('Emissions Factors'!$B$4/'Diesel Vehicles'!E277)*(D277*B277))/10^6)</f>
        <v/>
      </c>
    </row>
    <row r="278" spans="1:6" x14ac:dyDescent="0.3">
      <c r="A278" t="str">
        <f>'Emission Assumption Summary'!A278</f>
        <v/>
      </c>
      <c r="C278" s="6" t="str">
        <f t="shared" si="4"/>
        <v/>
      </c>
      <c r="D278" s="12" t="str">
        <f>IF(A278="","",D277+(D277*Assumptions!$B$17))</f>
        <v/>
      </c>
      <c r="F278" s="12" t="str">
        <f>IF(A278="","",(('Emissions Factors'!$B$4/'Diesel Vehicles'!E278)*(D278*B278))/10^6)</f>
        <v/>
      </c>
    </row>
    <row r="279" spans="1:6" x14ac:dyDescent="0.3">
      <c r="A279" t="str">
        <f>'Emission Assumption Summary'!A279</f>
        <v/>
      </c>
      <c r="C279" s="6" t="str">
        <f t="shared" si="4"/>
        <v/>
      </c>
      <c r="D279" s="12" t="str">
        <f>IF(A279="","",D278+(D278*Assumptions!$B$17))</f>
        <v/>
      </c>
      <c r="F279" s="12" t="str">
        <f>IF(A279="","",(('Emissions Factors'!$B$4/'Diesel Vehicles'!E279)*(D279*B279))/10^6)</f>
        <v/>
      </c>
    </row>
    <row r="280" spans="1:6" x14ac:dyDescent="0.3">
      <c r="A280" t="str">
        <f>'Emission Assumption Summary'!A280</f>
        <v/>
      </c>
      <c r="C280" s="6" t="str">
        <f t="shared" si="4"/>
        <v/>
      </c>
      <c r="D280" s="12" t="str">
        <f>IF(A280="","",D279+(D279*Assumptions!$B$17))</f>
        <v/>
      </c>
      <c r="F280" s="12" t="str">
        <f>IF(A280="","",(('Emissions Factors'!$B$4/'Diesel Vehicles'!E280)*(D280*B280))/10^6)</f>
        <v/>
      </c>
    </row>
    <row r="281" spans="1:6" x14ac:dyDescent="0.3">
      <c r="A281" t="str">
        <f>'Emission Assumption Summary'!A281</f>
        <v/>
      </c>
      <c r="C281" s="6" t="str">
        <f t="shared" si="4"/>
        <v/>
      </c>
      <c r="D281" s="12" t="str">
        <f>IF(A281="","",D280+(D280*Assumptions!$B$17))</f>
        <v/>
      </c>
      <c r="F281" s="12" t="str">
        <f>IF(A281="","",(('Emissions Factors'!$B$4/'Diesel Vehicles'!E281)*(D281*B281))/10^6)</f>
        <v/>
      </c>
    </row>
    <row r="282" spans="1:6" x14ac:dyDescent="0.3">
      <c r="A282" t="str">
        <f>'Emission Assumption Summary'!A282</f>
        <v/>
      </c>
      <c r="C282" s="6" t="str">
        <f t="shared" si="4"/>
        <v/>
      </c>
      <c r="D282" s="12" t="str">
        <f>IF(A282="","",D281+(D281*Assumptions!$B$17))</f>
        <v/>
      </c>
      <c r="F282" s="12" t="str">
        <f>IF(A282="","",(('Emissions Factors'!$B$4/'Diesel Vehicles'!E282)*(D282*B282))/10^6)</f>
        <v/>
      </c>
    </row>
    <row r="283" spans="1:6" x14ac:dyDescent="0.3">
      <c r="A283" t="str">
        <f>'Emission Assumption Summary'!A283</f>
        <v/>
      </c>
      <c r="C283" s="6" t="str">
        <f t="shared" si="4"/>
        <v/>
      </c>
      <c r="D283" s="12" t="str">
        <f>IF(A283="","",D282+(D282*Assumptions!$B$17))</f>
        <v/>
      </c>
      <c r="F283" s="12" t="str">
        <f>IF(A283="","",(('Emissions Factors'!$B$4/'Diesel Vehicles'!E283)*(D283*B283))/10^6)</f>
        <v/>
      </c>
    </row>
    <row r="284" spans="1:6" x14ac:dyDescent="0.3">
      <c r="A284" t="str">
        <f>'Emission Assumption Summary'!A284</f>
        <v/>
      </c>
      <c r="C284" s="6" t="str">
        <f t="shared" si="4"/>
        <v/>
      </c>
      <c r="D284" s="12" t="str">
        <f>IF(A284="","",D283+(D283*Assumptions!$B$17))</f>
        <v/>
      </c>
      <c r="F284" s="12" t="str">
        <f>IF(A284="","",(('Emissions Factors'!$B$4/'Diesel Vehicles'!E284)*(D284*B284))/10^6)</f>
        <v/>
      </c>
    </row>
    <row r="285" spans="1:6" x14ac:dyDescent="0.3">
      <c r="A285" t="str">
        <f>'Emission Assumption Summary'!A285</f>
        <v/>
      </c>
      <c r="C285" s="6" t="str">
        <f t="shared" si="4"/>
        <v/>
      </c>
      <c r="D285" s="12" t="str">
        <f>IF(A285="","",D284+(D284*Assumptions!$B$17))</f>
        <v/>
      </c>
      <c r="F285" s="12" t="str">
        <f>IF(A285="","",(('Emissions Factors'!$B$4/'Diesel Vehicles'!E285)*(D285*B285))/10^6)</f>
        <v/>
      </c>
    </row>
    <row r="286" spans="1:6" x14ac:dyDescent="0.3">
      <c r="A286" t="str">
        <f>'Emission Assumption Summary'!A286</f>
        <v/>
      </c>
      <c r="C286" s="6" t="str">
        <f t="shared" si="4"/>
        <v/>
      </c>
      <c r="D286" s="12" t="str">
        <f>IF(A286="","",D285+(D285*Assumptions!$B$17))</f>
        <v/>
      </c>
      <c r="F286" s="12" t="str">
        <f>IF(A286="","",(('Emissions Factors'!$B$4/'Diesel Vehicles'!E286)*(D286*B286))/10^6)</f>
        <v/>
      </c>
    </row>
    <row r="287" spans="1:6" x14ac:dyDescent="0.3">
      <c r="A287" t="str">
        <f>'Emission Assumption Summary'!A287</f>
        <v/>
      </c>
      <c r="C287" s="6" t="str">
        <f t="shared" si="4"/>
        <v/>
      </c>
      <c r="D287" s="12" t="str">
        <f>IF(A287="","",D286+(D286*Assumptions!$B$17))</f>
        <v/>
      </c>
      <c r="F287" s="12" t="str">
        <f>IF(A287="","",(('Emissions Factors'!$B$4/'Diesel Vehicles'!E287)*(D287*B287))/10^6)</f>
        <v/>
      </c>
    </row>
    <row r="288" spans="1:6" x14ac:dyDescent="0.3">
      <c r="A288" t="str">
        <f>'Emission Assumption Summary'!A288</f>
        <v/>
      </c>
      <c r="C288" s="6" t="str">
        <f t="shared" si="4"/>
        <v/>
      </c>
      <c r="D288" s="12" t="str">
        <f>IF(A288="","",D287+(D287*Assumptions!$B$17))</f>
        <v/>
      </c>
      <c r="F288" s="12" t="str">
        <f>IF(A288="","",(('Emissions Factors'!$B$4/'Diesel Vehicles'!E288)*(D288*B288))/10^6)</f>
        <v/>
      </c>
    </row>
    <row r="289" spans="1:6" x14ac:dyDescent="0.3">
      <c r="A289" t="str">
        <f>'Emission Assumption Summary'!A289</f>
        <v/>
      </c>
      <c r="C289" s="6" t="str">
        <f t="shared" si="4"/>
        <v/>
      </c>
      <c r="D289" s="12" t="str">
        <f>IF(A289="","",D288+(D288*Assumptions!$B$17))</f>
        <v/>
      </c>
      <c r="F289" s="12" t="str">
        <f>IF(A289="","",(('Emissions Factors'!$B$4/'Diesel Vehicles'!E289)*(D289*B289))/10^6)</f>
        <v/>
      </c>
    </row>
    <row r="290" spans="1:6" x14ac:dyDescent="0.3">
      <c r="A290" t="str">
        <f>'Emission Assumption Summary'!A290</f>
        <v/>
      </c>
      <c r="C290" s="6" t="str">
        <f t="shared" si="4"/>
        <v/>
      </c>
      <c r="D290" s="12" t="str">
        <f>IF(A290="","",D289+(D289*Assumptions!$B$17))</f>
        <v/>
      </c>
      <c r="F290" s="12" t="str">
        <f>IF(A290="","",(('Emissions Factors'!$B$4/'Diesel Vehicles'!E290)*(D290*B290))/10^6)</f>
        <v/>
      </c>
    </row>
    <row r="291" spans="1:6" x14ac:dyDescent="0.3">
      <c r="A291" t="str">
        <f>IF(A290&gt;Assumptions!$B$7,"",'Diesel Vehicles'!A290+1)</f>
        <v/>
      </c>
      <c r="C291" s="6" t="str">
        <f t="shared" si="4"/>
        <v/>
      </c>
      <c r="D291" s="12" t="str">
        <f>IF(A291="","",D290+(D290*Assumptions!$B$17))</f>
        <v/>
      </c>
      <c r="F291" s="12" t="str">
        <f>IF(A291="","",(('Emissions Factors'!$B$4/'Diesel Vehicles'!E291)*(D291*B291))/10^6)</f>
        <v/>
      </c>
    </row>
    <row r="292" spans="1:6" x14ac:dyDescent="0.3">
      <c r="A292" t="str">
        <f>IF(A291&gt;Assumptions!$B$7,"",'Diesel Vehicles'!A291+1)</f>
        <v/>
      </c>
      <c r="C292" s="6" t="str">
        <f t="shared" si="4"/>
        <v/>
      </c>
      <c r="D292" s="12" t="str">
        <f>IF(A292="","",D291+(D291*Assumptions!$B$17))</f>
        <v/>
      </c>
      <c r="F292" s="12" t="str">
        <f>IF(A292="","",(('Emissions Factors'!$B$4/'Diesel Vehicles'!E292)*(D292*B292))/10^6)</f>
        <v/>
      </c>
    </row>
    <row r="293" spans="1:6" x14ac:dyDescent="0.3">
      <c r="A293" t="str">
        <f>IF(A292&gt;Assumptions!$B$7,"",'Diesel Vehicles'!A292+1)</f>
        <v/>
      </c>
      <c r="C293" s="6" t="str">
        <f t="shared" si="4"/>
        <v/>
      </c>
      <c r="D293" s="12" t="str">
        <f>IF(A293="","",D292+(D292*Assumptions!$B$17))</f>
        <v/>
      </c>
      <c r="F293" s="12" t="str">
        <f>IF(A293="","",(('Emissions Factors'!$B$4/'Diesel Vehicles'!E293)*(D293*B293))/10^6)</f>
        <v/>
      </c>
    </row>
    <row r="294" spans="1:6" x14ac:dyDescent="0.3">
      <c r="A294" t="str">
        <f>IF(A293&gt;Assumptions!$B$7,"",'Diesel Vehicles'!A293+1)</f>
        <v/>
      </c>
      <c r="C294" s="6" t="str">
        <f t="shared" si="4"/>
        <v/>
      </c>
      <c r="D294" s="12" t="str">
        <f>IF(A294="","",D293+(D293*Assumptions!$B$17))</f>
        <v/>
      </c>
      <c r="F294" s="12" t="str">
        <f>IF(A294="","",(('Emissions Factors'!$B$4/'Diesel Vehicles'!E294)*(D294*B294))/10^6)</f>
        <v/>
      </c>
    </row>
    <row r="295" spans="1:6" x14ac:dyDescent="0.3">
      <c r="A295" t="str">
        <f>IF(A294&gt;Assumptions!$B$7,"",'Diesel Vehicles'!A294+1)</f>
        <v/>
      </c>
      <c r="C295" s="6" t="str">
        <f t="shared" si="4"/>
        <v/>
      </c>
      <c r="D295" s="12" t="str">
        <f>IF(A295="","",D294+(D294*Assumptions!$B$17))</f>
        <v/>
      </c>
      <c r="F295" s="12" t="str">
        <f>IF(A295="","",(('Emissions Factors'!$B$4/'Diesel Vehicles'!E295)*(D295*B295))/10^6)</f>
        <v/>
      </c>
    </row>
    <row r="296" spans="1:6" x14ac:dyDescent="0.3">
      <c r="A296" t="str">
        <f>IF(A295&gt;Assumptions!$B$7,"",'Diesel Vehicles'!A295+1)</f>
        <v/>
      </c>
      <c r="C296" s="6" t="str">
        <f t="shared" si="4"/>
        <v/>
      </c>
      <c r="D296" s="12" t="str">
        <f>IF(A296="","",D295+(D295*Assumptions!$B$17))</f>
        <v/>
      </c>
      <c r="F296" s="12" t="str">
        <f>IF(A296="","",(('Emissions Factors'!$B$4/'Diesel Vehicles'!E296)*(D296*B296))/10^6)</f>
        <v/>
      </c>
    </row>
    <row r="297" spans="1:6" x14ac:dyDescent="0.3">
      <c r="A297" t="str">
        <f>IF(A296&gt;Assumptions!$B$7,"",'Diesel Vehicles'!A296+1)</f>
        <v/>
      </c>
      <c r="C297" s="6" t="str">
        <f t="shared" si="4"/>
        <v/>
      </c>
      <c r="D297" s="12" t="str">
        <f>IF(A297="","",D296+(D296*Assumptions!$B$17))</f>
        <v/>
      </c>
      <c r="F297" s="12" t="str">
        <f>IF(A297="","",(('Emissions Factors'!$B$4/'Diesel Vehicles'!E297)*(D297*B297))/10^6)</f>
        <v/>
      </c>
    </row>
    <row r="298" spans="1:6" x14ac:dyDescent="0.3">
      <c r="A298" t="str">
        <f>IF(A297&gt;Assumptions!$B$7,"",'Diesel Vehicles'!A297+1)</f>
        <v/>
      </c>
      <c r="C298" s="6" t="str">
        <f t="shared" si="4"/>
        <v/>
      </c>
      <c r="D298" s="12" t="str">
        <f>IF(A298="","",D297+(D297*Assumptions!$B$17))</f>
        <v/>
      </c>
      <c r="F298" s="12" t="str">
        <f>IF(A298="","",(('Emissions Factors'!$B$4/'Diesel Vehicles'!E298)*(D298*B298))/10^6)</f>
        <v/>
      </c>
    </row>
    <row r="299" spans="1:6" x14ac:dyDescent="0.3">
      <c r="A299" t="str">
        <f>IF(A298&gt;Assumptions!$B$7,"",'Diesel Vehicles'!A298+1)</f>
        <v/>
      </c>
      <c r="C299" s="6" t="str">
        <f t="shared" si="4"/>
        <v/>
      </c>
      <c r="D299" s="12" t="str">
        <f>IF(A299="","",D298+(D298*Assumptions!$B$17))</f>
        <v/>
      </c>
      <c r="F299" s="12" t="str">
        <f>IF(A299="","",(('Emissions Factors'!$B$4/'Diesel Vehicles'!E299)*(D299*B299))/10^6)</f>
        <v/>
      </c>
    </row>
    <row r="300" spans="1:6" x14ac:dyDescent="0.3">
      <c r="A300" t="str">
        <f>IF(A299&gt;Assumptions!$B$7,"",'Diesel Vehicles'!A299+1)</f>
        <v/>
      </c>
      <c r="C300" s="6" t="str">
        <f t="shared" si="4"/>
        <v/>
      </c>
      <c r="D300" s="12" t="str">
        <f>IF(A300="","",D299+(D299*Assumptions!$B$17))</f>
        <v/>
      </c>
      <c r="F300" s="12" t="str">
        <f>IF(A300="","",(('Emissions Factors'!$B$4/'Diesel Vehicles'!E300)*(D300*B300))/10^6)</f>
        <v/>
      </c>
    </row>
    <row r="301" spans="1:6" x14ac:dyDescent="0.3">
      <c r="A301" t="str">
        <f>IF(A300&gt;Assumptions!$B$7,"",'Diesel Vehicles'!A300+1)</f>
        <v/>
      </c>
      <c r="C301" s="6" t="str">
        <f t="shared" si="4"/>
        <v/>
      </c>
      <c r="D301" s="12" t="str">
        <f>IF(A301="","",D300+(D300*Assumptions!$B$17))</f>
        <v/>
      </c>
      <c r="F301" s="12" t="str">
        <f>IF(A301="","",(('Emissions Factors'!$B$4/'Diesel Vehicles'!E301)*(D301*B301))/10^6)</f>
        <v/>
      </c>
    </row>
    <row r="302" spans="1:6" x14ac:dyDescent="0.3">
      <c r="A302" t="str">
        <f>IF(A301&gt;Assumptions!$B$7,"",'Diesel Vehicles'!A301+1)</f>
        <v/>
      </c>
      <c r="C302" s="6" t="str">
        <f t="shared" si="4"/>
        <v/>
      </c>
      <c r="D302" s="12" t="str">
        <f>IF(A302="","",D301+(D301*Assumptions!$B$17))</f>
        <v/>
      </c>
      <c r="F302" s="12" t="str">
        <f>IF(A302="","",(('Emissions Factors'!$B$4/'Diesel Vehicles'!E302)*(D302*B302))/10^6)</f>
        <v/>
      </c>
    </row>
    <row r="303" spans="1:6" x14ac:dyDescent="0.3">
      <c r="A303" t="str">
        <f>IF(A302&gt;Assumptions!$B$7,"",'Diesel Vehicles'!A302+1)</f>
        <v/>
      </c>
      <c r="C303" s="6" t="str">
        <f t="shared" si="4"/>
        <v/>
      </c>
      <c r="D303" s="12" t="str">
        <f>IF(A303="","",D302+(D302*Assumptions!$B$17))</f>
        <v/>
      </c>
      <c r="F303" s="12" t="str">
        <f>IF(A303="","",(('Emissions Factors'!$B$4/'Diesel Vehicles'!E303)*(D303*B303))/10^6)</f>
        <v/>
      </c>
    </row>
    <row r="304" spans="1:6" x14ac:dyDescent="0.3">
      <c r="A304" t="str">
        <f>IF(A303&gt;Assumptions!$B$7,"",'Diesel Vehicles'!A303+1)</f>
        <v/>
      </c>
      <c r="C304" s="6" t="str">
        <f t="shared" si="4"/>
        <v/>
      </c>
      <c r="D304" s="12" t="str">
        <f>IF(A304="","",D303+(D303*Assumptions!$B$17))</f>
        <v/>
      </c>
      <c r="F304" s="12" t="str">
        <f>IF(A304="","",(('Emissions Factors'!$B$4/'Diesel Vehicles'!E304)*(D304*B304))/10^6)</f>
        <v/>
      </c>
    </row>
    <row r="305" spans="1:4" x14ac:dyDescent="0.3">
      <c r="A305" t="str">
        <f>IF(A304&gt;Assumptions!$B$7,"",'Diesel Vehicles'!A304+1)</f>
        <v/>
      </c>
      <c r="C305" s="6" t="str">
        <f t="shared" si="4"/>
        <v/>
      </c>
      <c r="D305" s="12" t="str">
        <f>IF(A305="","",D304+(D304*Assumptions!$B$17))</f>
        <v/>
      </c>
    </row>
    <row r="306" spans="1:4" x14ac:dyDescent="0.3">
      <c r="A306" t="str">
        <f>IF(A305&gt;Assumptions!$B$7,"",'Diesel Vehicles'!A305+1)</f>
        <v/>
      </c>
      <c r="C306" s="6" t="str">
        <f t="shared" si="4"/>
        <v/>
      </c>
      <c r="D306" s="12" t="str">
        <f>IF(A306="","",D305+(D305*Assumptions!$B$17))</f>
        <v/>
      </c>
    </row>
    <row r="307" spans="1:4" x14ac:dyDescent="0.3">
      <c r="A307" t="str">
        <f>IF(A306&gt;Assumptions!$B$7,"",'Diesel Vehicles'!A306+1)</f>
        <v/>
      </c>
      <c r="C307" s="6" t="str">
        <f t="shared" si="4"/>
        <v/>
      </c>
      <c r="D307" s="12" t="str">
        <f>IF(A307="","",D306+(D306*Assumptions!$B$17))</f>
        <v/>
      </c>
    </row>
    <row r="308" spans="1:4" x14ac:dyDescent="0.3">
      <c r="A308" t="str">
        <f>IF(A307&gt;Assumptions!$B$7,"",'Diesel Vehicles'!A307+1)</f>
        <v/>
      </c>
      <c r="C308" s="6" t="str">
        <f t="shared" si="4"/>
        <v/>
      </c>
      <c r="D308" s="12" t="str">
        <f>IF(A308="","",D307+(D307*Assumptions!$B$17))</f>
        <v/>
      </c>
    </row>
    <row r="309" spans="1:4" x14ac:dyDescent="0.3">
      <c r="A309" t="str">
        <f>IF(A308&gt;Assumptions!$B$7,"",'Diesel Vehicles'!A308+1)</f>
        <v/>
      </c>
      <c r="C309" s="6" t="str">
        <f t="shared" si="4"/>
        <v/>
      </c>
      <c r="D309" s="12" t="str">
        <f>IF(A309="","",D308+(D308*Assumptions!$B$17))</f>
        <v/>
      </c>
    </row>
    <row r="310" spans="1:4" x14ac:dyDescent="0.3">
      <c r="A310" t="str">
        <f>IF(A309&gt;Assumptions!$B$7,"",'Diesel Vehicles'!A309+1)</f>
        <v/>
      </c>
      <c r="C310" s="6" t="str">
        <f t="shared" si="4"/>
        <v/>
      </c>
      <c r="D310" s="12" t="str">
        <f>IF(A310="","",D309+(D309*Assumptions!$B$17))</f>
        <v/>
      </c>
    </row>
    <row r="311" spans="1:4" x14ac:dyDescent="0.3">
      <c r="A311" t="str">
        <f>IF(A310&gt;Assumptions!$B$7,"",'Diesel Vehicles'!A310+1)</f>
        <v/>
      </c>
      <c r="C311" s="6" t="str">
        <f t="shared" si="4"/>
        <v/>
      </c>
      <c r="D311" s="12" t="str">
        <f>IF(A311="","",D310+(D310*Assumptions!$B$17))</f>
        <v/>
      </c>
    </row>
    <row r="312" spans="1:4" x14ac:dyDescent="0.3">
      <c r="A312" t="str">
        <f>IF(A311&gt;Assumptions!$B$7,"",'Diesel Vehicles'!A311+1)</f>
        <v/>
      </c>
      <c r="C312" s="6" t="str">
        <f t="shared" si="4"/>
        <v/>
      </c>
      <c r="D312" s="12" t="str">
        <f>IF(A312="","",D311+(D311*Assumptions!$B$17))</f>
        <v/>
      </c>
    </row>
    <row r="313" spans="1:4" x14ac:dyDescent="0.3">
      <c r="A313" t="str">
        <f>IF(A312&gt;Assumptions!$B$7,"",'Diesel Vehicles'!A312+1)</f>
        <v/>
      </c>
      <c r="C313" s="6" t="str">
        <f t="shared" si="4"/>
        <v/>
      </c>
      <c r="D313" s="12" t="str">
        <f>IF(A313="","",D312+(D312*Assumptions!$B$17))</f>
        <v/>
      </c>
    </row>
    <row r="314" spans="1:4" x14ac:dyDescent="0.3">
      <c r="A314" t="str">
        <f>IF(A313&gt;Assumptions!$B$7,"",'Diesel Vehicles'!A313+1)</f>
        <v/>
      </c>
      <c r="C314" s="6" t="str">
        <f t="shared" si="4"/>
        <v/>
      </c>
      <c r="D314" s="12" t="str">
        <f>IF(A314="","",D313+(D313*Assumptions!$B$17))</f>
        <v/>
      </c>
    </row>
    <row r="315" spans="1:4" x14ac:dyDescent="0.3">
      <c r="A315" t="str">
        <f>IF(A314&gt;Assumptions!$B$7,"",'Diesel Vehicles'!A314+1)</f>
        <v/>
      </c>
      <c r="C315" s="6" t="str">
        <f t="shared" si="4"/>
        <v/>
      </c>
      <c r="D315" s="12" t="str">
        <f>IF(A315="","",D314+(D314*Assumptions!$B$17))</f>
        <v/>
      </c>
    </row>
    <row r="316" spans="1:4" x14ac:dyDescent="0.3">
      <c r="A316" t="str">
        <f>IF(A315&gt;Assumptions!$B$7,"",'Diesel Vehicles'!A315+1)</f>
        <v/>
      </c>
      <c r="C316" s="6" t="str">
        <f t="shared" si="4"/>
        <v/>
      </c>
      <c r="D316" s="12" t="str">
        <f>IF(A316="","",D315+(D315*Assumptions!$B$17))</f>
        <v/>
      </c>
    </row>
    <row r="317" spans="1:4" x14ac:dyDescent="0.3">
      <c r="A317" t="str">
        <f>IF(A316&gt;Assumptions!$B$7,"",'Diesel Vehicles'!A316+1)</f>
        <v/>
      </c>
      <c r="C317" s="6" t="str">
        <f t="shared" si="4"/>
        <v/>
      </c>
      <c r="D317" s="12" t="str">
        <f>IF(A317="","",D316+(D316*Assumptions!$B$17))</f>
        <v/>
      </c>
    </row>
    <row r="318" spans="1:4" x14ac:dyDescent="0.3">
      <c r="A318" t="str">
        <f>IF(A317&gt;Assumptions!$B$7,"",'Diesel Vehicles'!A317+1)</f>
        <v/>
      </c>
      <c r="C318" s="6" t="str">
        <f t="shared" si="4"/>
        <v/>
      </c>
      <c r="D318" s="12" t="str">
        <f>IF(A318="","",D317+(D317*Assumptions!$B$17))</f>
        <v/>
      </c>
    </row>
    <row r="319" spans="1:4" x14ac:dyDescent="0.3">
      <c r="A319" t="str">
        <f>IF(A318&gt;Assumptions!$B$7,"",'Diesel Vehicles'!A318+1)</f>
        <v/>
      </c>
      <c r="D319" s="12" t="str">
        <f>IF(A319="","",D318+(D318*Assumptions!$B$17))</f>
        <v/>
      </c>
    </row>
    <row r="320" spans="1:4" x14ac:dyDescent="0.3">
      <c r="A320" t="str">
        <f>IF(A319&gt;Assumptions!$B$7,"",'Diesel Vehicles'!A319+1)</f>
        <v/>
      </c>
      <c r="D320" s="12" t="str">
        <f>IF(A320="","",D319+(D319*Assumptions!$B$17))</f>
        <v/>
      </c>
    </row>
    <row r="321" spans="1:4" x14ac:dyDescent="0.3">
      <c r="A321" t="str">
        <f>IF(A320&gt;Assumptions!$B$7,"",'Diesel Vehicles'!A320+1)</f>
        <v/>
      </c>
      <c r="D321" s="12" t="str">
        <f>IF(A321="","",D320+(D320*Assumptions!$B$17))</f>
        <v/>
      </c>
    </row>
    <row r="322" spans="1:4" x14ac:dyDescent="0.3">
      <c r="A322" t="str">
        <f>IF(A321&gt;Assumptions!$B$7,"",'Diesel Vehicles'!A321+1)</f>
        <v/>
      </c>
      <c r="D322" s="12" t="str">
        <f>IF(A322="","",D321+(D321*Assumptions!$B$17))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Assumptions</vt:lpstr>
      <vt:lpstr>Emission Assumption Summary</vt:lpstr>
      <vt:lpstr>Summary Breakdown</vt:lpstr>
      <vt:lpstr>Emissions Factors</vt:lpstr>
      <vt:lpstr>Parameters</vt:lpstr>
      <vt:lpstr>Summary Sheet</vt:lpstr>
      <vt:lpstr>Alt Added Brkdn</vt:lpstr>
      <vt:lpstr>Gas Vehicles</vt:lpstr>
      <vt:lpstr>Diesel Vehicles</vt:lpstr>
      <vt:lpstr>Ethanol Vehicles</vt:lpstr>
      <vt:lpstr>Gasoline Hybrid Vehicles</vt:lpstr>
      <vt:lpstr>LPG Bi-Fuel Vehicles</vt:lpstr>
      <vt:lpstr>CNG Bi-Fuel Vehicles</vt:lpstr>
      <vt:lpstr>CNG Vehicles</vt:lpstr>
      <vt:lpstr>LPG Vehicles</vt:lpstr>
      <vt:lpstr>Diesel Hybrid Vehicles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 Stults</dc:creator>
  <cp:lastModifiedBy>Goodenberger, James Stevenson</cp:lastModifiedBy>
  <dcterms:created xsi:type="dcterms:W3CDTF">2013-10-09T15:00:20Z</dcterms:created>
  <dcterms:modified xsi:type="dcterms:W3CDTF">2014-09-26T12:55:42Z</dcterms:modified>
</cp:coreProperties>
</file>